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3.28" sheetId="4" r:id="rId1"/>
  </sheets>
  <definedNames>
    <definedName name="_xlnm._FilterDatabase" localSheetId="0" hidden="1">'03.28'!$A$10:$GY$92</definedName>
  </definedNames>
  <calcPr calcId="144525"/>
</workbook>
</file>

<file path=xl/sharedStrings.xml><?xml version="1.0" encoding="utf-8"?>
<sst xmlns="http://schemas.openxmlformats.org/spreadsheetml/2006/main" count="646" uniqueCount="354">
  <si>
    <t>喀什地区英吉沙县2020年脱贫攻坚项目计划表（2020.02.03</t>
  </si>
  <si>
    <t>2020.03.28</t>
  </si>
  <si>
    <t>序号</t>
  </si>
  <si>
    <t>项目库编号</t>
  </si>
  <si>
    <t>项目名称</t>
  </si>
  <si>
    <t>项目类别</t>
  </si>
  <si>
    <t>建设性质</t>
  </si>
  <si>
    <t>建设内容</t>
  </si>
  <si>
    <t>实施期限</t>
  </si>
  <si>
    <t>投资
（万元）</t>
  </si>
  <si>
    <t>已分配资金</t>
  </si>
  <si>
    <t>未分配</t>
  </si>
  <si>
    <t>资金来源（万元）</t>
  </si>
  <si>
    <t>备注</t>
  </si>
  <si>
    <t>计划开工时间</t>
  </si>
  <si>
    <t>计划完工时间</t>
  </si>
  <si>
    <t>财政专项扶贫资金</t>
  </si>
  <si>
    <t>涉农整合资金</t>
  </si>
  <si>
    <t>地区财政专项</t>
  </si>
  <si>
    <t>援疆资金</t>
  </si>
  <si>
    <t>一般性政府债券资金</t>
  </si>
  <si>
    <t>行业部门资金</t>
  </si>
  <si>
    <t>社会资金（定点扶贫单位帮扶资金）</t>
  </si>
  <si>
    <t>县级资金</t>
  </si>
  <si>
    <t>小计</t>
  </si>
  <si>
    <t>扶贫发展</t>
  </si>
  <si>
    <t>以工代赈资金</t>
  </si>
  <si>
    <t>少数民族发展</t>
  </si>
  <si>
    <t>国有贫困农场</t>
  </si>
  <si>
    <t>国有贫困林场</t>
  </si>
  <si>
    <t>国有贫困牧场</t>
  </si>
  <si>
    <t>涉农整合资金年度计划</t>
  </si>
  <si>
    <t>已到位资金小计</t>
  </si>
  <si>
    <t>第一批</t>
  </si>
  <si>
    <t>原渠道使用256.105万元</t>
  </si>
  <si>
    <t>原渠道使用</t>
  </si>
  <si>
    <t>剩余未分配</t>
  </si>
  <si>
    <t>年度计划小计</t>
  </si>
  <si>
    <t>已下达资金</t>
  </si>
  <si>
    <t>喀地财农【2019】66号</t>
  </si>
  <si>
    <t>喀地财农【2019】56号</t>
  </si>
  <si>
    <t>喀地财农【2019】59号</t>
  </si>
  <si>
    <t>喀地财农【2019】55号</t>
  </si>
  <si>
    <t>喀地综改【2019】17号</t>
  </si>
  <si>
    <t>喀地综改【2019】19号</t>
  </si>
  <si>
    <t>喀地综改【2019】23号</t>
  </si>
  <si>
    <t>喀地财农【2019】63号</t>
  </si>
  <si>
    <t>喀地财农【2019】64号</t>
  </si>
  <si>
    <t>喀地财建【2019】167号</t>
  </si>
  <si>
    <t>喀地财建【2019】201号</t>
  </si>
  <si>
    <t>喀地财建【2019】176号</t>
  </si>
  <si>
    <t>喀地财综【2019】22号</t>
  </si>
  <si>
    <t>喀地财建【2019】197号</t>
  </si>
  <si>
    <t>喀地财农【2019】2号</t>
  </si>
  <si>
    <t>喀地财建【2019】177号</t>
  </si>
  <si>
    <t>喀地财教〔2019〕121号</t>
  </si>
  <si>
    <t>喀地财建【2020】1号</t>
  </si>
  <si>
    <t>喀地财农【2020】3号</t>
  </si>
  <si>
    <t>喀地财建【2020】12号</t>
  </si>
  <si>
    <t>已下达</t>
  </si>
  <si>
    <t>提前下达</t>
  </si>
  <si>
    <t>中央第二批</t>
  </si>
  <si>
    <t>2019年自治区资金</t>
  </si>
  <si>
    <t>2020年中央农田建设补助资金</t>
  </si>
  <si>
    <t>2020年中央农业资源及生态保护补助资金</t>
  </si>
  <si>
    <t>2020年中央财政水利发展资金</t>
  </si>
  <si>
    <t>2020年中央农业生产发展资金</t>
  </si>
  <si>
    <t>2020年中央农村公益事业财政奖补资金</t>
  </si>
  <si>
    <t>中央扶持村集体经济发展补助资金</t>
  </si>
  <si>
    <t>2020年自治区扶持村级集体经济发展补助资金</t>
  </si>
  <si>
    <t>2020年自治区畜牧生产发展资金</t>
  </si>
  <si>
    <t>2020年部分自治区农业类资金</t>
  </si>
  <si>
    <t>2020年中央产粮大县奖励资金</t>
  </si>
  <si>
    <t>2020年自治区预算内基本建设投资</t>
  </si>
  <si>
    <t>提前下达2020年林业改革发展资金</t>
  </si>
  <si>
    <t>2020年自治区彩票公益金用于涉农资金整合</t>
  </si>
  <si>
    <t>关于提前下达2020年车辆购置税收入补助地方用于一般公路建设项目资金</t>
  </si>
  <si>
    <t>关于拨付2020年自治区水利专项资金</t>
  </si>
  <si>
    <t>2020年中央林业生态保护恢复资金</t>
  </si>
  <si>
    <t>关于提前下达中央2020年旅游发展专项资金（专项整合部分）的通知</t>
  </si>
  <si>
    <t>提前下达2020年自治区林业专项</t>
  </si>
  <si>
    <t>2020年自治区农田建设资金</t>
  </si>
  <si>
    <t>合计</t>
  </si>
  <si>
    <t>一</t>
  </si>
  <si>
    <t>产业扶贫</t>
  </si>
  <si>
    <t>（一）</t>
  </si>
  <si>
    <t>农业类</t>
  </si>
  <si>
    <t>yjsx-2020-001</t>
  </si>
  <si>
    <t>英吉沙县特色种植项目</t>
  </si>
  <si>
    <t>新建</t>
  </si>
  <si>
    <t>帮助贫困户发展一村一品特色种植20361.4亩，每亩补助500元，投资1018.07万元，主要用于种子、地膜、化肥、农药、技术服务、初加工及存储等费用。由村集体经济合作社具体组织实施。受益户6380户。
其中：1、英吉沙镇207.2亩，48户；2、城关乡732.7亩，206户；3、乔勒潘乡1131.1亩，311户；4、龙甫乡584.8亩，339户；5、乌恰镇5476.9亩，1938户；6、苏盖提乡1668.6亩，497户；7、依格孜牙乡424.3亩，131户；8、克孜勒乡2292.3亩，833户；9、托普鲁克乡1555.5亩，409户；10、萨罕镇2664.8亩，885户；11、芒辛镇977.3亩，330户；12、英也尔乡1488.8亩，190户；13、色提力乡1157.1亩，263户。</t>
  </si>
  <si>
    <t>2020.2.15</t>
  </si>
  <si>
    <t>2020.09.30</t>
  </si>
  <si>
    <t>yjsx-2020-002</t>
  </si>
  <si>
    <t>英吉沙县拱棚瓜菜种植基地项目</t>
  </si>
  <si>
    <t>对具备条件的集中连片种植瓜菜拱棚棚25942.6座，每座补助500元，计划投资1297.13万元。主要用于购置种子、苗木、肥料、农药、地膜等生产资料。由村集体经济合作社具体组织实施。
其中：英吉沙镇728.7座，313户；2、城关乡2316.2座，562户；3、乔勒潘乡123.4座，90户；4、龙甫乡1880.3座，923户；5、艾古斯乡656.7座，770户；6、乌恰镇5939座，4476户；7、苏盖提乡2431.8座，2223户；8、依格孜牙乡504.5座，737户；9、克孜勒乡1365.2座，1690户；10、托普鲁克乡1704.4座，1538户；11、萨罕镇3944座，2477户；12、芒辛镇1855.9座，1700户；13、英也尔乡1249座，1035户；14、色提力乡1243.5座，1086户。</t>
  </si>
  <si>
    <t>2020.07.30</t>
  </si>
  <si>
    <t>yjsx-2020-003</t>
  </si>
  <si>
    <t>英吉沙县菌包菌种合作社项目</t>
  </si>
  <si>
    <t>在龙甫乡培育菌包菌种合作社，投资3852万元。
项目投资估算范围包括土建工程费、设备购置费等，其中土建工程费用2822万元，设备购置1030万元。
建设规模：设计新建净化接种车间1800平方米，培养房5500㎡，生产车间4000㎡，生产仓储房1000㎡，产品包装车间700㎡，其他1000㎡，建设总面积14000㎡。购置培养架5000个、周转托盘8000个、周转筐4000个、6吨锅炉1个、净水设备1套、灭菌柜周转车350辆、叉车6辆、装载机2辆等设备。
资产量化到村。吸纳农民就业280人，不少于三分之一的贫困户，产业化带动周边农户及贫困户500户。资产收益量化到村、受益到贫困户。</t>
  </si>
  <si>
    <t>2020.04.1</t>
  </si>
  <si>
    <t>yjsx-2020-004</t>
  </si>
  <si>
    <t>英吉沙县食用菌基地保鲜、烘干、运输设备设施建设项目</t>
  </si>
  <si>
    <t>食用菌基地保鲜、烘干、速冻等设备设施及配套建设项目，投入资金1757.3万元。
在食用菌基地新建农产品保存、加工、晾晒设施等其他配套附属设施。
建设规模：新建保鲜库2座，每座60万元，计划投资120万元；新建烘干设备及厂房：厂房30米×15米×5米，68万元，烘干设备15万元，计划投资83万元；新建速冻设备及厂房：厂房30米×15米×5米，68万元，速冻设备350万元，计划投资418万元；140座棚增温设备及配套：增温设备140万元，电力配套新增4台2500kva变压器及配套360万元，计划投资500万元；硬化400平米场地用于食用菌晾晒，每平米130元，计划投资5.2万元；购置200个晾晒架，计划投资1.6万元，400个周转筐，计划投资1.2万元，购置遮荫网计划投资6万元；基质加工厂1座，计划投资100万元 。道路硬化铺柏油路6公里、照明设备及其他配套设备设施522.3万元。资产收益量化到村，受益到贫困户。</t>
  </si>
  <si>
    <t>2020.04.10</t>
  </si>
  <si>
    <t>yjsx-2020-006</t>
  </si>
  <si>
    <t>英吉沙县日光温室大棚建设及维修项目</t>
  </si>
  <si>
    <t>新建、改建</t>
  </si>
  <si>
    <t>共计投入资金2709.62万元，受益户3708户。新建标准日光温室77座，每座25万元，投入资金1925万元，受益户1807户；维修110座，共计投入资金784.62万元，受益户1901户。
其中：
1.艾古斯乡：投入资金114万元，其中：易地搬迁6座温室大棚、配套附属设施，投入资金36万元；维修13座，投入资金78万元。受益户35户；
2.英吉沙镇：维修4座，计划投资24万元，受益贫困户107户。其中：巴扎博衣（2）村：1组温室大棚维修1座，投入资金6万元，受益贫困户104户。 英吉沙镇西湖（6）村维修3座：购买暖温被、塑料膜、更换龙骨，涉及3户贫困户，每座需要6万元，总投资18万元；
3.城关乡:10村新建日光温室20座，受益户29户；
4.芒辛镇：新建32座：2村20座，6村10座、10村2座，受益户319户。维修日光温室34座，计划投入资金204万元204户。其中：2村30座，需求被子962个，卷帘机18个，棚膜2075米，三箱电表1个，电线700米，铁丝1200公斤。10村2座，需求棚膜96米，棉被50个，供暖系统1.6万元，卷帘机2个，遮阳网96米。12村2座，需求44个被子，50m*10m棚膜2卷，50m*4m棚膜2卷；
5.色提力乡：8村新建2座；维修16座180万元，其中：1村1座、8村14座、7村1座；受益户共计1222户；
6.乔勒潘乡新建5座。其中2村1座、6村2座、10村2座，受益户209户；
7.龙甫乡：新建6座，其中：6村5座、8村1座（地点6村）受益户917户；
8.托普鲁克乡：新建3座，5村1座受益户31户；8村2座受益户62户；维修2座：6村2座21.62万元，受益户4户；
9.萨罕镇：新建3座受益户18户，其中：17村1座8户、19村2座10户；维修26座372户，计划投入资金177万元；  
10.苏盖提乡：新建6座，其中：9村6座86户；维修4座24万：9村86户；
11.克孜勒乡：15村维修3座3户6万元。                                                            12.英也尔乡：4村维修2座4户，计划投入资金14万元。</t>
  </si>
  <si>
    <t>yjsx-2020-145</t>
  </si>
  <si>
    <t>英吉沙县蔬菜育苗中心改扩建项目</t>
  </si>
  <si>
    <t>改建</t>
  </si>
  <si>
    <r>
      <rPr>
        <sz val="10"/>
        <rFont val="宋体"/>
        <charset val="134"/>
      </rPr>
      <t>在城关乡13村完成蔬菜育苗中心改扩建项目，投资624.608万元。
第一、维修部分：水路、电路、暖气锅炉维修等120万元。
第二、新建部分：1、育苗床：潮汐式4444平米×170元每平米=75.548万元；2、地坪：3000平米×135=40.5万元；3、补光灯：300×120元=3.6万元；4、水肥一体化机（智能控制）80万元；5、温室大门4座，4500×4=1.8万元，6、外遮阳：4444平米×50元1平米=22.22万元；7、内遮阳：4444平米×50元1平米=22.22万元；8、内保温：4444平米×50元1平米=22.22万元；9、暖风机130台×2500元=32.5万元；10、育苗穴盘14万片×2.5元=35万元；11、水帘：300元每平米</t>
    </r>
    <r>
      <rPr>
        <sz val="10"/>
        <rFont val="Arial"/>
        <charset val="134"/>
      </rPr>
      <t>×</t>
    </r>
    <r>
      <rPr>
        <sz val="10"/>
        <rFont val="宋体"/>
        <charset val="134"/>
      </rPr>
      <t>400平米=12万元。12、育苗基质土45万元；13、日光温室12座水肥一体化机，每座6万，72万元；育苗穴盘点种机1台，20万元；智能温室总控制柜2个，20万元。</t>
    </r>
  </si>
  <si>
    <t>2020.03.10</t>
  </si>
  <si>
    <t>yjsx-2020-039</t>
  </si>
  <si>
    <t>英吉沙县蔬菜拱棚建设项目</t>
  </si>
  <si>
    <t>新建蔬菜拱棚15040座，单座6m×50m，每座造价18500元，相对集中、连片种植，形成蔬菜种植基地，投资27824万元。每个贫困户管理2座拱棚，共有7500名贫困人口参与管理。
单座拱棚建设标准：
1、拱杆为热镀锌椭圆钢管，规格：30mm,x60mm,x1.8。2、横拉杆：镀锌钢管25#×1.8。
3、固定卡；镀锌鸭嘴卡（钻尾丝固定）。
4、地基石为30cmx30cm.水泥墩，基础连接角钢5ommx5ommx3.5。
5、拱棚门、2ommx60omm方形钢管。
6、棚膜：po5层水精农膜，厚度10丝。</t>
  </si>
  <si>
    <t>yjsx-2020-034</t>
  </si>
  <si>
    <t>英吉沙县复播玉米全生物降解膜推广补助项目</t>
  </si>
  <si>
    <r>
      <rPr>
        <sz val="10"/>
        <rFont val="宋体"/>
        <charset val="134"/>
      </rPr>
      <t>2020年对全县贫困户</t>
    </r>
    <r>
      <rPr>
        <sz val="10"/>
        <rFont val="方正大黑_GBK"/>
        <charset val="134"/>
      </rPr>
      <t>8865.9</t>
    </r>
    <r>
      <rPr>
        <sz val="10"/>
        <rFont val="宋体"/>
        <charset val="134"/>
      </rPr>
      <t>亩复播玉米实施全生物降解膜种植技术推广补助，每亩补助200元，投入资金</t>
    </r>
    <r>
      <rPr>
        <sz val="10"/>
        <rFont val="方正大黑_GBK"/>
        <charset val="134"/>
      </rPr>
      <t>177.318</t>
    </r>
    <r>
      <rPr>
        <sz val="10"/>
        <rFont val="宋体"/>
        <charset val="134"/>
      </rPr>
      <t>万元；主要用于购置生物降解膜。全生物降解膜与普通地膜同等效力基础上增产约15%，全生物降解膜无需回收地膜，且省工省力。
其中：</t>
    </r>
    <r>
      <rPr>
        <sz val="10"/>
        <rFont val="方正粗宋_GBK"/>
        <charset val="134"/>
      </rPr>
      <t>1.龙甫乡</t>
    </r>
    <r>
      <rPr>
        <sz val="10"/>
        <rFont val="宋体"/>
        <charset val="134"/>
      </rPr>
      <t>2219.4亩402户，其中：1村262.6亩82户；2村474.8亩28户；3村228亩75户；4村239.4亩78户；5村187.6亩38户；7村821亩99户；8村6亩2户。</t>
    </r>
    <r>
      <rPr>
        <sz val="10"/>
        <rFont val="方正大黑_GBK"/>
        <charset val="134"/>
      </rPr>
      <t>2.克孜勒乡：</t>
    </r>
    <r>
      <rPr>
        <sz val="10"/>
        <rFont val="宋体"/>
        <charset val="134"/>
      </rPr>
      <t>3702亩910户。其中：团结（1）村 124户 390亩、塔米村（2）村 35户 77.4亩、库都克（3）村 36户 129.6亩、兰干艾日克（4）村 172户 791.2亩、幸福（5）村 23户 86.8亩、平安（6）村 119户 460.2亩、吉勒果依（7）村 16户 49亩、库勒艾日克（8）村 31户 251.4亩、和谐（9）村 155户 614.3亩、喀拉萨依（10）村 61户 289.2亩、感恩（11）村 111户 463.8亩、库木艾吉克（13）村 3户 11.3亩、托努其（14）村 1户 10亩、光明（16）村 9户 11.3亩、库木艾日克（18）村 14户 66.5亩。</t>
    </r>
    <r>
      <rPr>
        <sz val="10"/>
        <rFont val="方正大黑_GBK"/>
        <charset val="134"/>
      </rPr>
      <t>3.城关乡：</t>
    </r>
    <r>
      <rPr>
        <sz val="10"/>
        <rFont val="宋体"/>
        <charset val="134"/>
      </rPr>
      <t>796亩240户。3村：2户4.5亩；8村：76户359.3亩；9村：61户139.1亩；10村：36户63亩；11村：11户27.6亩；12村：6户114.8亩；13村：48户87.7亩。</t>
    </r>
    <r>
      <rPr>
        <sz val="10"/>
        <rFont val="方正粗宋_GBK"/>
        <charset val="134"/>
      </rPr>
      <t>4.芒辛镇：</t>
    </r>
    <r>
      <rPr>
        <sz val="10"/>
        <rFont val="宋体"/>
        <charset val="134"/>
      </rPr>
      <t>2148.5亩复播玉米受益户约400户。其中：1村169.5亩，4村100亩，5村220亩，6村180亩，7村200亩，8村24亩，10村195亩，11村45亩，14村550亩，16村415亩，17村50亩。</t>
    </r>
  </si>
  <si>
    <t>2020.07.1</t>
  </si>
  <si>
    <t>yjsx-2020-008</t>
  </si>
  <si>
    <t>英吉沙县露地蔬菜种植项目</t>
  </si>
  <si>
    <t>完成露地蔬菜种植29362.8亩，每亩补助500元，计划投资1468.14万元。主要是村集体组织种植露地蔬菜，贫困户从事生产劳动，解决就业稳定收入；收益由村集体进行分配。土地主要是村集体土地、农民流转的土地、庭院后的土地。                                                                  
其中：1、英吉沙镇186.5亩，44户；2、城关乡806.7亩，175户；3、乔勒潘乡4764.3亩，1099户；4、龙甫乡1650.7亩，722户；5、艾古斯乡319.2亩，361户；6、乌恰镇3119.8亩，2142户；7、苏盖提乡2443.3亩，975户；8、依格孜牙乡1246.3亩，647户；9、克孜勒乡1401.2亩，1208户；10、托普鲁克乡897.5亩，717户；11、萨罕镇3449亩，1737户；12、芒辛镇6716.1亩，1772户；13、英也尔乡1176.15亩，393户；14、色提力乡1186.05亩，411户。</t>
  </si>
  <si>
    <t>2020.02.15</t>
  </si>
  <si>
    <t>yjsx-2020-010</t>
  </si>
  <si>
    <t>英吉沙县特色林果提质增效</t>
  </si>
  <si>
    <t>特色林果提质增效项目，建设规模93071亩，涉及14个乡镇163个村，19550户贫困户。每亩平均500元，总投资4653.55万元。
主要用于嫁接改造、林果业有害生物防治、密植园疏密、肥料、机械购置、监测（诱芯）服务、测报灯维修服务、气象服务、技术咨询服务等。果园优质果率达80%以上。
其中：1、英吉沙镇831.1亩，239户；2、城关乡1218.7亩，471户；3、乔勒潘乡5334.4亩，1085户；4、龙甫乡7812.9亩，900户；5、艾古斯乡10030.7亩，1163户；6、乌恰乡19433.7亩，4050户；7、苏盖提乡8762.5亩，1782户；8、托普鲁克乡6925.6亩，1529户；9、依格孜牙乡4081.6亩，787户；10、克孜勒乡7380.8亩，1844户；11、芒辛乡8773.6亩，2181户；12、萨罕乡5256.4亩，1971户；13、英也尔乡2592.4亩，620户；14、色提力乡4636.6亩，928户。</t>
  </si>
  <si>
    <t>2020.01.02</t>
  </si>
  <si>
    <t>2020.12.31</t>
  </si>
  <si>
    <t>yjsx-2020-126</t>
  </si>
  <si>
    <t>英吉沙县贫困林场林果提质增效及基础设施建设项目</t>
  </si>
  <si>
    <t>贫困林场林果提质增效及基础设施建设，投入资金366万元。
一、基础设施部分
毛阿里林场：一是计划修建0.2m³/s防渗渠1.982公里（含节制闸、分水闸等渠系配套设施）。二是土地平整234亩。三是购买打包机及粉碎机。
巴旦木林场：一是计划修建0.2m³/s防渗渠1.956公里（含节制闸、分水闸等渠系配套设施）。
二、林果业提质增效部分
毛阿里林场林果业提质增效419亩,巴旦木林场林果业提质增效815亩，具体措施：嫁接改良、增施肥料及病虫害防治等。</t>
  </si>
  <si>
    <t>yjsx-2020-012</t>
  </si>
  <si>
    <t>英吉沙县特色林果种植基地项目</t>
  </si>
  <si>
    <t>续建</t>
  </si>
  <si>
    <t>规模1.4万亩，总投资990万元，吸纳280人就业（其中建档立卡贫困人口90%以上）。后期果树结果后，收益用于贫困户。
对1.4万亩种植基地进行管护，主要进行人工管护（除草、水肥、修剪、病虫害防治等），增施生物有机肥（农家肥）500吨/立方、滴灌肥50吨、补植补造6万株（嫁接苗 ），嫁接16万株（含嫁接人工、接穗）、病虫害防治、技术指导培训、滴灌运行维护等。</t>
  </si>
  <si>
    <t>2020.01.11</t>
  </si>
  <si>
    <t>yjsx-2020-013</t>
  </si>
  <si>
    <t>英吉沙县林下经济项目</t>
  </si>
  <si>
    <t>建设地点位于14个乡镇8921户贫困户，每亩补助500元，投资1755.575万元。
发展35111.5亩林下经济，林下种植瓜类、苜蓿、中草药等一年生经济作物，主要用于种子、地膜、化肥、机械等费用。
其中：1、英吉沙镇638.9亩，162户；2、城关乡374.9亩，229户；3、乔勒潘乡1743.1亩，426户；4、龙甫乡4374.1亩，717户；5、艾古斯乡1520.9亩，362户；6、乌恰乡9743.6亩，2592户；7、苏盖提乡3523亩，1005户；8、托普鲁克乡261.9亩，79户；9、依格孜牙乡1530.7亩，484户；10、克孜勒乡1095.1亩，381户；11、芒辛乡2469.4亩，677户；12、萨罕乡4887.9亩，1257户；13、英也尔乡983.2亩，135户；14、色提力乡1964.8亩，415户。</t>
  </si>
  <si>
    <t>2020.7.30</t>
  </si>
  <si>
    <t>yjsx-2020-014</t>
  </si>
  <si>
    <t>英吉沙县林果业种植项目</t>
  </si>
  <si>
    <t>英也尔乡2村林果业种植项目，建设总规模为66.67公顷（1000亩），总投资954.75万。项目建设内容如下：
1、水肥一体化滴灌工程：新建1个滴灌首部，1个滴灌系统，采用加压滴灌，总面积1000亩。滴灌首部需更新首部水泵2台、过滤器1台、变频柜1台、变压器1套及沉砂池1座，配套系统首部管理站房1座。
2、格架系统工程：埋四米水泥桩(目标树高+1.0m埋深)13000根，拉钢丝（固定树）15吨，抱箍、钢丝绳、地锚等13000套。
3、林业工程：采购定植一千亩苹果树苗，规格4.0×1.2 m，每亩139株。
4、其他工程：设立标识牌1座。</t>
  </si>
  <si>
    <t>yjsx-2020-127</t>
  </si>
  <si>
    <t>英吉沙县开心果种植基地建设项目</t>
  </si>
  <si>
    <t>1.英吉沙县开心果种植基地建设项目，建设地点位于萨罕镇9村，建设规模1.04万亩（开心果1.04万亩），总投资4709.65万元，产权归国有，后期收益用于扶贫和乡村发展。
2、建设内容：主要是开沟起垄定植经济林（开心果）1.04万亩，经济林内套种棉花等当年见效作物。土地平整、渠系及配套，高效节水灌溉1.04万亩，病虫害防治、水肥管理、机械作业（含作业机械工具）、吸纳建档立卡贫困户进行常规管护等。</t>
  </si>
  <si>
    <t>yjsx-2020-144</t>
  </si>
  <si>
    <t>英吉沙县林果业育苗基地建设项目</t>
  </si>
  <si>
    <t>新建林果业育苗基地，1075亩育苗基地（杏树700亩、桃树375亩），龙甫6村20座大棚育30万株无花果，投资442.5万元。
项目涉及6个乡镇，主要在艾古斯乡（毛阿里林场）建设400亩杏树育苗基地；乔勒潘乡建设200亩杏树育苗基地；托普鲁克乡建立100亩杏树育苗基地；托普鲁克乡（苗圃）建立30亩桃树育苗基地、依格孜牙乡（巴旦木林场）建立45亩桃树育苗基地；苏盖提乡建立300亩桃树育苗基地；龙甫乡6村20座大棚育30万株无花果。
1075亩育苗基地当年可生产苗木300-400万株左右，育出的苗木免费发放给全县有苗木需求的建档立卡贫困户，20座大棚可育无花果30万株，育成后免费发放给贫困户，购买当地农民（建档立卡贫困户优先）劳务增加农民收入。该项目经济效益显著。</t>
  </si>
  <si>
    <t>2020.02.03</t>
  </si>
  <si>
    <t>yjsx-2020-015</t>
  </si>
  <si>
    <t>英吉沙县葡萄种植基地建设项目</t>
  </si>
  <si>
    <t>在龙甫乡建设葡萄种植基地。建设面积1000亩，计划投入资金1964.68万元；其中每亩投入：①种植沟宽1.5米、深1.5米，土方量挖填方每亩250立方米，每立方32元（包括拉运)。②需铺膜宽6米、长133.2米，每亩需666平方米，每平方1元，每亩需666元。③苗木株距1米、行距5米，亩需190株每株5元，每亩投入约950元。④水泥桩每4米一个，每亩需70个，每个50元，每亩投入约3458元。⑤挖坑植树费用，每坑2元，每亩投入380元。⑥铁丝每亩预计200元。⑦水肥一体化滴灌设施每亩800元。⑧施有机肥190个坑，每个坑2公斤，每亩投入380公斤，预计每亩投入资金232元。⑨葡萄干晾房20座，预计每座6.2万元，计划投入资金122.54万元。主要购置铁丝及钢丝、红砖2.5万个、水泥50袋、30公分4.5米长木头20根、10公分10米长木头50根、芦苇席20张，1米的水泥高台。
资产收益量化到村、受益到贫困户。</t>
  </si>
  <si>
    <t>2020.04.15</t>
  </si>
  <si>
    <t>yjsx-2020-016</t>
  </si>
  <si>
    <t>英吉沙县良种繁育中心建设</t>
  </si>
  <si>
    <t>新建肉羊良种繁育中心2个，其中：存栏达到10000只的1个，15000只的1个，计划投资11000万元。
一、克孜勒10村新建10000只的肉羊良种繁育中心1个，投资4500万元：良繁中心建设圈舍面积15000平方米，配套功能用房建筑面积700平方米，含兽医诊疗室、器械室、配种室、消毒室、药浴池等；饲草料棚800平方米；堆粪场500平方米、无害化处理间100平方米；场区周围修建围墙1500米；良繁中心内路面硬化4000平方米；修建青贮窖4座（4000立方米）等基础设施及附属配套，购买设备和种羊10000只，并配套三通一平。
二、萨罕8村新建15000只的肉羊良种繁育中心1个，投资6500万元：良繁中心建设圈舍面积22000平方米，配套功能用房建筑面积700平方米，含兽医诊疗室、器械室、配种室、消毒室、药浴池等；饲草料棚1000平方米；堆粪场1000平方米、无害化处理间100平方米；场区周围修建围墙2000米；良繁中心内路面硬化5000平方米；修建青贮窖6座（6000立方米）等基础设施及附属配套，购买设备和种羊15000只，并配套三通一平。
将2.5万只生产母羊折股量化、贫困户参与分红，年分红比例不低于8%。为贫困户购买发放良种畜，增强畜牧业发展潜力，助农增收。</t>
  </si>
  <si>
    <t>yjsx-2020-053</t>
  </si>
  <si>
    <t>英吉沙畜禽养殖小区建设项目</t>
  </si>
  <si>
    <t>新建畜禽养殖小区15个，每个投资300万元，共投资4500万元。
养殖小区建设地点在苏盖提乡9、10、14村；托普鲁克乡2、8村；克孜勒乡16村；萨罕镇4、12、20村；芒辛镇6、7、13村；乌恰镇5、11、19村；共15个。</t>
  </si>
  <si>
    <t>2020.3.30</t>
  </si>
  <si>
    <t>2020.05.20</t>
  </si>
  <si>
    <t>yjsx-2020-023</t>
  </si>
  <si>
    <t>英吉沙县牲畜养殖项目</t>
  </si>
  <si>
    <t>牲畜养殖项目：全县为符合条件的9673户贫困户购买43725只羊，总投资4776.49万元。为符合条件的8877户贫困户购买40399只绵羊，每只1100元，投资4443.89万元；为689户贫困户购买3326只山羊，每只1000元，投资332.6万元。其中：
绵羊：1、艾古斯乡486户、2160只；2、城关乡220户、951只；3、英吉沙镇28户、122只；4、克孜勒乡1244户、5400只；5、龙甫乡595户、2520只；6、芒辛镇712户、3204只；7、乔勒潘乡683户、2406只；8、萨罕镇1315户、5959只；9、色提力乡377户、1690只；10、苏盖提乡245户、2393只；11、托普鲁克乡612户、2688只；12、乌恰镇2013户、8640只；13、依格孜牙尔乡304户、1368只；14、英也尔乡150户、898只。
山羊：为符合条件的689贫困户购买3326只羊，投资332.6万元。其中：1、艾古斯乡8户、37只；2、克孜勒乡88户、880只；3、乔勒潘乡19户、95只；5、苏盖提乡74户、740只；6、托普鲁克乡347户、1019只；7、乌恰镇153户、555只。</t>
  </si>
  <si>
    <t>2010.3.10</t>
  </si>
  <si>
    <t>2020.5.30</t>
  </si>
  <si>
    <t>yjsx-2020-024</t>
  </si>
  <si>
    <t>英吉沙县药浴池建设项目</t>
  </si>
  <si>
    <t>新建24个药浴池，每个投资10万元，总投资240万元。艾古斯乡：建设5个药浴池，投资50万元。萨罕镇建设4个药浴池，投资40万元。色提力乡：新建药浴池4个，投资40万。苏盖提乡：建设4个药浴池，投资40万元。乌恰镇新建3个药浴池，投资30万元，芒辛镇新建4个药浴池，投资40万元。</t>
  </si>
  <si>
    <t>2020.06.30</t>
  </si>
  <si>
    <t>yjsx-2020-025</t>
  </si>
  <si>
    <t>英吉沙县蜜蜂养殖项目</t>
  </si>
  <si>
    <t>2020年实施蜜蜂养殖项目涉及5个乡的6个村，共购置蜜蜂390箱及配套工具，投入资金58.685万元万元，受益户19户。其中：
1、芒辛镇3村投入资金15万元：购买峰牌、蜂箱100个、摇蜜机、养蜂帽、隔王板、起刮刀、饲喂器等设备。受益户6户。
2、托普鲁克乡：1村购买蜂牌、蜂箱30个，摇蜜机，养蜂帽，隔网板，起刮刀，饲喂器等。受益贫困户1户2人，投入资金5万元。
3、乌恰镇：2个村实施蜜蜂养殖项目，投入资金23.685万元，受益户7户。购买蜂牌、蜂箱（22村10个、25村100个），摇蜜机，养蜂帽，隔网板，起刮刀，饲喂器等。
4、英也尔乡：4村2户贫困户计划实施蜜蜂养殖项目，每户投放50只蜂箱共100箱，每只蜂箱投入1000元，计划投资共计10万元，主要用于购买蜂牌、蜂箱、摇蜜机、养蜂帽、隔王板、起刮刀、饲喂器等设备。
5、乔勒潘乡13村：蜜蜂养殖项目投入资金5万元。受益户2户，主要用于购买蜂牌、蜂箱50个、摇蜜机、养蜂帽、隔王板、起刮刀、饲喂器等设备。</t>
  </si>
  <si>
    <t>2020.6.30</t>
  </si>
  <si>
    <t>yjsx-2020-026</t>
  </si>
  <si>
    <t>英吉沙县庭院经济巩固提升工程</t>
  </si>
  <si>
    <t>2020年完成庭院经济巩固提升，为16841户建档立卡贫困户户均补助1000元，计划投入资金1684.1万元。主要用于发展无花果、石榴等，推进一村一品产业发展。
其中：1、英吉沙镇201户；2、城关乡675户；3、乔勒潘乡788户；4、龙甫乡962户；5、艾古斯乡1208户；6、乌恰镇4109户；7、苏盖提乡2118户；8、依格孜牙乡705户；9、克孜勒乡1196户；10、托普鲁克乡1004户；11、萨罕镇2635户；12、英也尔乡426户；13、色提力乡814户。</t>
  </si>
  <si>
    <t>yjsx-2020-027</t>
  </si>
  <si>
    <t>英吉沙县2020年乌恰镇、克孜勒乡、苏盖提乡庭院经济供水配套工程</t>
  </si>
  <si>
    <t>英吉沙县2020年庭院经济供水配套工程分布在乌恰镇、克孜勒乡、苏盖提乡三个乡镇，利用三个乡项目区现有的抗旱机井作为灌溉水源，解决三个乡共16个村5025户庭院经济灌溉问题，新建29个独立低压管道灌溉系统，铺设0.63Mpa的PVC-M管道共150.338km，总投资1467.292万元。其中：乌恰镇10个村（8，9,14,15,17,19,20,26,27,28村）解决2609户庭院经济供水问题；克孜勒乡3个村（1,4,9村），解决共1291户庭院经济供水问题；苏盖提乡3个村（10，11,12村），解决1125户庭院经济供水问题。</t>
  </si>
  <si>
    <t>2020.10.30</t>
  </si>
  <si>
    <t>（二）</t>
  </si>
  <si>
    <t>经营配套</t>
  </si>
  <si>
    <t>yjsx-2020-043</t>
  </si>
  <si>
    <t>英吉沙县3000吨速冻、冷藏库建设项目</t>
  </si>
  <si>
    <t>在色提力乡2村新建果蔬汁低温速冻、冷藏库，建筑面积 3210平方米, 库体结构为全框架钢构，库体保温材料为双面夹芯緊氨脂保温、制冷设备为氟制冷系统均达到环保要求，总投资1150万元。项目建成后可储存3000吨的冷藏、30吨的速冻。
1.产权归村集体所有；
2、解决贫困户就近就地就业；
3.农户（贫困户）受益方式：一是该项目的实施可延伸我县杏子的产业链，提高产品附加值，从而提高鲜杏的收购价；二是农户和贫困户参加合作社劳动报酬所得。三是按固定资产投资总额不低于银行同期贷款利率，给合作社成员分红，让特殊困难的无劳动力、弱劳动力贫困人口增收。</t>
  </si>
  <si>
    <t>yjsx-2020-119</t>
  </si>
  <si>
    <t>英吉沙县6000吨杏制品精深加工项目</t>
  </si>
  <si>
    <t>龙甫乡1村新建6000吨杏制品精深加工项目，投资1710万元。
1、建一座1018.5平米的国际标准化无菌车间，建一座1018.5平米的杀菌车间，高精度除湿机两台，高纯度臭氧发生器一台，万分级空气过滤器系统1套，LED净化板灯照明。投资810万元。
2、采购相关生产设备：链式多头包装机（型号：zy-210)6台、立式包装机(型号：HC-320C)6台、智能车间自动化包装流水线一套1、色选机2台，其中：4通道干坚果类色选机一台（ES212C4-128SV6)、蜜饯类色选机一台(C212C4-128SV6)、拉伸膜式包装机1台（型号：420-370）、工作台60台、66套1000L的杏干浸泡罐、6台20吨级别式不锈钢搅拌罐、一套每小时加工量的3吨膜浓缩机组设备、一套每小时加工量为1000L的脱硫蒸发器、一套QZF-10000L型号，每小时加工量3吨的榨汁机、洗筐机、烤车300个、烤盘15000个、电磁杀菌机2台；
项目建成后，每天加工杏干制品24吨，每年加工杏干制品6000吨，可以解决贫困户杏干销售问题，解决1600余农民就业，其中贫困户1280人，人均工资80元/天，年加工250天，贫困户户均可增收3466元。</t>
  </si>
  <si>
    <t>新增</t>
  </si>
  <si>
    <t>yjsx-2020-045</t>
  </si>
  <si>
    <t>英吉沙县高辣朝天椒加工项目</t>
  </si>
  <si>
    <t>在色提力乡8村新建高辣朝天椒加工基地，投资1600万元。新建生产车间4023.98平方，仓库2116.45平方米，冷库1500平方米，遮阳大棚2000平方米，晒场6000平方米，并配套建设相关附属设施。</t>
  </si>
  <si>
    <t>yjsx-2020-141</t>
  </si>
  <si>
    <t>英吉沙县冬瓜加工项目</t>
  </si>
  <si>
    <t>在色提力乡8村新建冬瓜加工项目，投入资金1400万元：冬瓜输送线1条、卧式高效冬瓜削皮机2台、修冬瓜皮工作台2米、气动冬瓜皮工作台2台、掏瓤工作台1台、冬瓤输送线1米、冬瓜皮输送线1米、冬瓜切断机2台、卧式洗瓜机1台、冬瓜打蓉机2台、冬瓜蓉炒锅2台、堆晒场2000㎡、钢构厂房一栋、仓库两栋、地磅50t、冷库900㎡及机组、操作台120*80*60。并配套建设相关附属设施。</t>
  </si>
  <si>
    <t>yjsx-2020-046</t>
  </si>
  <si>
    <t>英吉沙县农产品加工项目</t>
  </si>
  <si>
    <t>为13个乡镇相关农产品加工合作社购置果品、蔬菜等农产品加工设备184台/批，新建加工厂房2座、彩钢棚21个、配套设备269台/套及设施建设，投入资金1835.68万元，解决农产品加工增值问题，设备归村集体所有，合作社运行管理，吸纳贫困户务工就业，产生的收益全部用于贫困户，受益户3661户，该项目由各乡镇组织实施。
项目运营单位：专业合作社；
分红比例：除去运行成本后，80%用于贫困户分红，20%用于壮大村集体经济。
涉及艾古斯乡5村；龙甫乡1村、2村、3村、4村；萨罕镇萨罕镇19个村（除5村、20村以外）；乔勒潘乡2村、8村、9村、10村；克孜勒乡2村、6村、14村；依格孜牙乡3村；苏盖提乡4村、6村、14村；城关乡城关乡12村；托普鲁克乡托普鲁克乡3村；乌恰镇1村、2村、3村、4村、5村、6村、7村、8村、10村、11村、13村、14村、15村、16村、18村、19村、23村、25村、26村、27村；城镇6村；色提力乡10村、芒辛镇2村。</t>
  </si>
  <si>
    <t>yjsx-2020-060</t>
  </si>
  <si>
    <t>英吉沙县购买种植技术服务项目</t>
  </si>
  <si>
    <t>通过购买种植技术服务，为全县贫困户26万亩农作物种植提供种植技术指导服务，提高种植业技术水平，增加收入。技术指导服务费789万元。</t>
  </si>
  <si>
    <t>2020.06.10</t>
  </si>
  <si>
    <t>yjsx-2020-059</t>
  </si>
  <si>
    <t>英吉沙县购买畜牧防疫服务项目</t>
  </si>
  <si>
    <t>通过购买畜牧防疫技术服务，为全县贫困户22万头/只牲畜及119万只家禽养殖提供疫病技术指导及疫病防疫服务，提高养殖业技术水平，增加收入。技术指导服务费345万元。</t>
  </si>
  <si>
    <t>2020.12.10</t>
  </si>
  <si>
    <t>yjsx-2020-061</t>
  </si>
  <si>
    <t>英吉沙县购买林果业技术服务项目</t>
  </si>
  <si>
    <t>购买14个乡镇林果技术服务队员或林果技术服务合作社的技术服务，为全县贫困户林果业种植提供技术指导服务，主要开展修剪、病虫害防治、田间管理等技术服务。技术指导服务费1140万元。合作社吸纳建档立卡贫困户不少于60%。</t>
  </si>
  <si>
    <t>yjsx-2020-104</t>
  </si>
  <si>
    <t>英吉沙县农机合作社机械购置项目</t>
  </si>
  <si>
    <t>投入4813.02万元，全县15个农机合作社购置918台各类农业机械，其中：拖拉机33台，合计1020万元；小麦联合收割机39台，合计492万元；青饲料打捆机6套，合计888万元；玉米青贮收获机、棉花秆收获机、辣椒收获机23台，合计681万元；播种机66台，合计98.82万元；耕地整地机械43台，合计147.95万元；打药机61台，合计120.4万元；开沟机46台，合计55.2万元；施肥机7架，合计5.2万元；打埂机96台，合计105.6万元；打捆机22架，合计318万元；筑埂机6架，合计4.2万元；秸秆还田机6台，合计14万元；起垄机52台，合计59.2万元；深松机4架，合计8.4万元；平地机2架，合计30.8万元；残膜回收机2架，合计32万元；大型碎枝机2台，合计13.16万元；割草机20台，合计12.8万元；果树修剪刀20架，合计2.4万元；精选机5架，合计24.6万元；多功能田园管理机8台，42.4万元；脱粒机1架，合计0.7万元；铡草机3台，合计3万元；搂草机1架，合计1.5万元；碎枝机344台，合计649.55万元。</t>
  </si>
  <si>
    <t>2020.1.30</t>
  </si>
  <si>
    <t>yjsx-2020-120</t>
  </si>
  <si>
    <t>英吉沙县合作社电力配套项目</t>
  </si>
  <si>
    <t>为14个乡农产品加工、农机合作社、手工业合作社等完成电力配套建设，改善供电条件。投入资金800万元。涉及艾古斯乡、英吉沙镇、城关乡龙甫乡、芒辛镇、乔勒潘乡、萨罕镇、色提力乡、苏盖提乡、托普鲁克乡、乌恰镇、依格孜牙乡、英也尔乡、克孜勒乡。</t>
  </si>
  <si>
    <t>yjsx-2020-121</t>
  </si>
  <si>
    <t>英吉沙县托普鲁克乡家具合作社加工项目</t>
  </si>
  <si>
    <t>托普鲁克乡3村家具合作社加工项目，投资90万元。新建292平方米厂房，地面硬化257.76平方米，场地平整2230.2平方米，供排水、电力、消防等其他配套限附属设施建设。</t>
  </si>
  <si>
    <t>2020.04.30</t>
  </si>
  <si>
    <t>yjsx-2020-058</t>
  </si>
  <si>
    <t>英吉沙县农村产业园建设项目</t>
  </si>
  <si>
    <t>在芒辛镇、英吉沙镇建设农村产业园，投资299万元。
一、芒辛镇9村产业园厂区建设项目，投入资金185万元，受益贫困户28户。
1、植物油生产合作社建设（砖砼结构，彩钢顶；室内吊顶，墙面集成板饰面或涂料饰面；室内门、窗户及电气等安装，510平方米）；2、糕点合作社搬迁建设（砖砼结构，彩钢顶；室内吊顶，墙面集成板饰面或涂料饰面；室内门、窗户及电气等安装，320平方米）；3、新建卫生间（高度3.2m,宽3.5m×长6m；砖砼结构，保温岩棉彩钢顶；室内给排水及电气等安装；含室外化粪池1座；含室内外涂料，21平方米）；4、新建围墙（围墙高度3.5m；24厚砖砌体；基础埋深40cm；涂料饰面；）；5、厂区室外给排水管网铺设（原砼地面破除，管沟开挖；给排水管线安装；管沟回填及砼硬化地面恢复）；6、冷却池1个、皂角池1个，63立方。7、榨油车间、糕点车间、杂粮面车间配套厂房800平方米，框架式结构；8、锅炉房40平方米，高度4.5米，岩棉板；9、货架400平方米；10、电动叉车1台；11、室内电线、灯、开关、插座等；12、翻墙式鞋柜5套。
二、英吉沙镇巴扎博衣村产业园建设项目，投入资金114万元，受益贫困户104户。
巴扎博衣村产业园建设项目，老职业高中院内投资资金114万元；1.安装采暖设备2700平米，锅炉、锅炉房及室外管道；2.饼干制造车间改造。3.电打馕车间改造。4.糖果生产车间改造。5.早餐配送加工车间改造。6.冰激凌、雪糕加工车间改造。7.木艺合作社厂房维修，800平方米地面硬化。8.电线改造。9.排水管道300米。10.消防配套设备一套。
1、产权归村集体所有；2、项目建成后，辐射带动贫困户就业，增加贫困户收入。3、年收益不低于总投资的6%，主要用于设备和厂房的维修、合作社社员分红；让农民实现脱贫目标。</t>
  </si>
  <si>
    <t>yjsx-2020-068</t>
  </si>
  <si>
    <t>英吉沙县家政服务合作社建设项目</t>
  </si>
  <si>
    <t>一、利用现有闲置院落，为14个乡镇178个行政村家政服务合作社配备高压清洗机，地毯清洗机，大功率吸尘器，电动三轮车，线盘，塑料水管，地毯晾晒架，蓄水桶，潜水泵，混凝土地面，设备归村集体所有。每村平均投资3.22万元，共计573.16万元。
二、配备水电暖维修工具，投入资金21.36万元，
资产归村集体所有，合作社运行管理，吸纳贫困户务工就业。</t>
  </si>
  <si>
    <t>（三）</t>
  </si>
  <si>
    <t>商贸旅游类</t>
  </si>
  <si>
    <t>yjsx-2020-069</t>
  </si>
  <si>
    <t>英吉沙县电商扶贫-农产品配送中心项目</t>
  </si>
  <si>
    <t>改扩建</t>
  </si>
  <si>
    <t>在英吉沙县电商产业园-瓜菜加工配送中心建设蔬菜等农产品的分拣、清洗、加工配送中心项目，投资6800万元。改造厂房10栋，每栋1500平方米；新建果蔬冷藏肉类冷冻加工车间1630.44平方米；半成品面食加工车间1630.44平方米；保鲜库399.4平方米；建设消防水池600立方米；配套相关附属设施及净菜加工等机器设备。</t>
  </si>
  <si>
    <t>yjsx-2020-143</t>
  </si>
  <si>
    <t>英吉沙县乡镇净菜中心建设项目</t>
  </si>
  <si>
    <t>选择10个乡镇建立乡镇蔬菜收购、粗加工、储存点，每个投资431.65万元，总投资4316.5万元。乡镇蔬菜净菜加工厂具有蔬菜收购、分拣、去根、去除（泥土、杂、烂、变质、卖相差）、捆绑（装箱、装袋）和储存功能，
单个净菜中心建设主要内容：蔬菜收购间500平方米，包括分拣区、清洗区、包装区、库房区；水电暖地坪装修500平方米；地面硬化160平方米；彩钢凉棚160平方米；600立方保鲜库4座；输送传输带设备1套，根茎类蔬菜干洗机1套，周转筐专用推车10辆，蔬菜周转筐1500只，分装流水线1台，电动叉车2台；双星水池4台，四层货架30个，电子台秤6个，双层工作台10张等其他附属设施。
项目运营单位：专业合作社；产权归属：产权归建设项目所在村的村集体所有；分红比例：除去运行成本后，80%用于贫困户分红，20%用于壮大村集体经济。</t>
  </si>
  <si>
    <t>yjsx-2020-005</t>
  </si>
  <si>
    <t>英吉沙县馕产业园项目</t>
  </si>
  <si>
    <t>建设馕产业园项目，总投资3500万元。改扩建两栋1500平方米的厂房，共改扩建3000平方米，新建1700平方米的馕加工车间，其他配套附属设施建设。</t>
  </si>
  <si>
    <t>2020.05.10</t>
  </si>
  <si>
    <t>2020.09.10</t>
  </si>
  <si>
    <t>yjsx-2020-036</t>
  </si>
  <si>
    <t>英吉沙县芒辛镇小刀村乡村旅游扶贫建设项目</t>
  </si>
  <si>
    <t>芒辛镇小刀村乡村旅游扶贫建设项目，投资850万元。其中：依托国家非遗物质文化遗产英吉沙小刀，在芒辛镇10村新建集加工、制作、体验、展示、销售一体化的综合区等旅游基础设施及其他配套附属设施，建筑整体为两层框架结构；建筑占地面积960平方米，总建筑面积1516平方米。
资产归村集体所有，以合作社+个体户的形式进行经营运行，通过15个股东资金入股作为经营运行启动资金，提供就业岗位56个，期间45户建档立卡贫困户可以从中受益。合作社收益保留20%上交村集体经济，25%作为合作社继续发展的资金，40%股东分红，股东分红部分按照入股比例进行分红，15%用于帮扶45户建档立卡贫困户。</t>
  </si>
  <si>
    <t>2020.03.20</t>
  </si>
  <si>
    <t>yjsx-2020-037</t>
  </si>
  <si>
    <t>英吉沙县池塘竞技垂钓旅游项目</t>
  </si>
  <si>
    <t>芒辛镇15村池塘竞技垂钓旅游项目，占地35亩，预计投资367.3万元。受益贫困户21户。
建筑面积271平方米，主要建设内容：野钓和竞技钓鱼台、供电系统、给水系统、排水系统、供暖系统、投料机、叶轮式增氧机、鱼饲料、鱼苗及其它配套设施等。
资产归村集体所有，吸纳贫困户务工就业，产生的收益用于特殊困难的贫困户和无劳动力、弱劳动力贫困家庭。</t>
  </si>
  <si>
    <t>yjsx-2020-011</t>
  </si>
  <si>
    <t>英吉沙县土陶村乡村旅游扶贫建设项目</t>
  </si>
  <si>
    <t>建设2500㎡游客接待中心和多功能厂房（包含烧制区、产品展区、土陶制作培训教学区和体验区）、1000㎡库房、80㎡旅游厕所、供排水、消防、电力配套设施、停车场、标识标牌、土陶电商销售平台等配套旅游服务设施。</t>
  </si>
  <si>
    <t>yjsx-2020-097</t>
  </si>
  <si>
    <t>英吉沙县农村农贸市场建设项目</t>
  </si>
  <si>
    <t>新建、改扩建</t>
  </si>
  <si>
    <t>9个乡镇农贸市场进行改造，投资2500万元。
涉及乡镇包括艾古斯乡、芒辛镇、色提力乡、依格孜牙乡、英也尔乡、托普鲁克乡、萨罕镇、苏盖提乡、克孜勒乡。新建商铺、对交易棚进行维修、地面硬化等相关附属设施。
资产归村集体所有，吸纳贫困户务工就业。</t>
  </si>
  <si>
    <t>yjsx-2020-098</t>
  </si>
  <si>
    <t>英吉沙县农村小市场（夜市）建设项目</t>
  </si>
  <si>
    <t>在全县新建53座农村小市场（夜市），投资1975.36万元。主要包括英吉沙镇、艾古斯乡、城关乡、克孜勒乡、龙甫乡、芒辛镇、乔勒潘乡、色提力乡、依格孜牙乡、英也尔乡、乌恰镇、苏盖提乡等12个乡镇建53座农村小市场（夜市）。依托农村小商铺建设交易棚、地面硬化等相关附属设施。
资产归村集体所有，吸纳贫困户务工就业。</t>
  </si>
  <si>
    <t>yjsx-2020-107</t>
  </si>
  <si>
    <t>英吉沙县农村小商铺</t>
  </si>
  <si>
    <t>完成241间小商铺建设，面积5930平方米，每平米2000元，投资1186万元
其中：乔勒潘乡13间、面积330平方米，投资66万元；芒辛镇27间、面积700平方米，投资140万元；城关乡10间、面积300平方米，投资60万元；萨罕镇45间、面积1400平方米，投资280万元；英也尔乡21间、面积420平方米，投资84万元；色提力乡5间、面积200平方米，投资40万元；克孜勒乡45间、面积900平方米，投资180万元；托普鲁克乡34间、面积680平方米，投资136万元；苏盖提乡10间、面积200平方米，投资40万元；龙甫乡1间、面积50平方米，投资10万元；英吉沙镇30间、面积750平方米，投资150万元。
资产归村集体所有，解决贫困户就业问题，实现自主创业。</t>
  </si>
  <si>
    <t>yjsx-2020-138</t>
  </si>
  <si>
    <t>英吉沙县城关乡13村农贸市场</t>
  </si>
  <si>
    <t>在城关乡13村新建县级农贸市场1座，投资2100万元。
新建建筑面积为8095.43㎡的商铺一栋，二层钢框架结构，并配套建设室外供电线路、供排水管道、道路及地面硬化、绿化、消防水池一座、化粪池一座、800KVA变压器等附属设施。
一层共68间商铺，每间商铺建筑面积为约40平米，主要业态以蔬菜，水果，水产品为主。二层共12间商铺。主要业态以娱乐、餐饮为主。
资产归村集体所有，收益到贫困户，吸纳贫困户务工就业。</t>
  </si>
  <si>
    <t>2020.04.01</t>
  </si>
  <si>
    <t>yjsx-2020-140</t>
  </si>
  <si>
    <t>英吉沙县副食品直销店建设项目</t>
  </si>
  <si>
    <t>新建10间副食品直销店，每间60㎡，共计140万元。
本项目主要在英吉沙镇建设十间副食品直销店，每间60㎡，地上一层，砖混结构。
附属工程：配套建设场地硬化、监控设施、消防设施及水电暖等附属设施。
资产归村集体所有，收益到贫困户，吸纳贫困户务工就业。</t>
  </si>
  <si>
    <t>二</t>
  </si>
  <si>
    <t>就业扶贫</t>
  </si>
  <si>
    <t>yjsx-2020-108</t>
  </si>
  <si>
    <t xml:space="preserve">英吉沙县贫困户就业“以奖代补”
</t>
  </si>
  <si>
    <t>解决9947名贫困户稳定就业，投入资金1866.4万元，企业吸纳贫困户稳定就业，签订3年以上劳动合同，当年稳定就业9个月以上，给予企业奖励。
1.2019年已签订三年合同，当年稳定就业9个月以上，并已补助过2000元的1230名，本次补助1000元，计123万元。
2、2020年签订三年合同，当年稳定就业9个月以上的8717人，每人补助2000元，计1743.4万元。</t>
  </si>
  <si>
    <t>yjsx-2020-109</t>
  </si>
  <si>
    <t>英吉沙县扶贫车间建设项目</t>
  </si>
  <si>
    <t>工业园区新建厂房5栋，投资概算1.5亿元。面积60000平方米；建设给排水、电力设施、道路、护栏等附属配套工程。
预计吸纳就业人员3000人以上，贫困人口占30%以上。</t>
  </si>
  <si>
    <t>yjsx-2020-038</t>
  </si>
  <si>
    <t>英吉沙县吨袋加工扶贫车间项目</t>
  </si>
  <si>
    <t>“企业+合作联社+合作社+农户”模式，建设年产100万条吨袋合作社，投资2650万元。
1、新建吨袋加工车间一栋，地上一层门式钢架结构，建筑面积3535.6平方米，并配套建设相关附属设施；
2、建设1066.56平方米拉丝车间，织吊带车间，吨袋成品库房三栋，地上一层门式钢架结构；
3、新建值班室、消防控制室，地上一层砖混结构，建筑面积70.33平方米；
4、新建600立方米消防水池一座，框架剪力墙结构；
5、完善厂区道路及供排水等相关附属设施；
6、购置1000KVA变压器一台；
7、采购生产线主要设备：前道织造：拉丝机1台、圆织机11台、织带机1台；后道工序设备：切布机1台、切带机2台、印刷机1台、打包机1台；
8、7个吨袋加工合作社配备设备280台，投资150万元。
产权归村集体所有、英吉沙县吨袋合作联社运营。各乡村车间成立10个吨袋合作社，所在村的贫困户等富裕劳动力进厂务工，一方面项目的建设可直接带动贫困户就业，增加进厂务工人员劳动效率，为外出务工培养人才；另一面促进农民增收。</t>
  </si>
  <si>
    <t>yjsx-2020-125</t>
  </si>
  <si>
    <t>英吉沙县乡村车间设备配套项目</t>
  </si>
  <si>
    <t>为55个乡村车间配备设备755台，投资408.82万元。
其中：小方头高速电脑绷缝机56台、 平台高速电脑绷缝机224台、 三线电脑密拷包缝机56台、 四线电脑包缝机224台、 服装智能吊挂系统72台、 电脑套结机4台、 绘图仪1台、 打板机1台、 四合扣机 56台、珠边机56台、 直驱钉扣机4台 直驱锁眼机1台。
资产归村集体所有，解决贫困户就近就地就业问题。</t>
  </si>
  <si>
    <t>yjsx-2020-062</t>
  </si>
  <si>
    <t>英吉沙县扶贫电动三轮车购置项目</t>
  </si>
  <si>
    <t>投入581.7万元，13个乡镇贫困户购置831辆电动三轮车，其中：艾古斯乡20辆、城关乡12辆、英吉沙镇116辆、克孜勒乡24辆、龙甫乡37辆、芒辛镇98辆、乔勒潘乡34辆、萨罕镇84辆、色提力乡31辆、苏盖提乡121辆、托普鲁克乡119辆、乌恰镇107辆、英也尔乡28辆。</t>
  </si>
  <si>
    <t>2019.6.30</t>
  </si>
  <si>
    <t>yjsx-2020-064</t>
  </si>
  <si>
    <t>英吉沙县扶贫移动超市、餐车项目</t>
  </si>
  <si>
    <t>为13个乡镇贫困户购置331辆移动超市、餐车，投资496.5万元。
一是移动超市234辆，其中：英吉沙镇8辆，乔勒潘乡34辆，龙甫乡3两，艾古斯乡10辆，乌恰镇89辆，苏盖提乡16辆，克孜勒乡31辆，托普鲁克乡18辆，萨罕镇15辆，英也尔乡4辆，色提力乡6辆。
二是移动餐车97辆，其中：英吉沙镇8辆，城关乡1辆，乔勒潘乡3辆，龙甫乡4辆，艾古斯乡10辆，乌恰镇17辆，苏盖提乡5辆，依格孜牙乡5辆，克孜勒乡2辆，萨罕镇45辆，色提力乡1辆。</t>
  </si>
  <si>
    <t>yjsx-2020-142</t>
  </si>
  <si>
    <t>英吉沙县工程服务站项目</t>
  </si>
  <si>
    <t>建设16个工程服务站，投资1067.3536万元。每个工程服务站购置工程施工工具一套，每套设备主要包含：橡胶履带式挖掘机1台、混凝土搅拌机1台、工程三轮自卸车1台、插入式振动棒2台、万能木工圆锯1台、切割机1台、手电钻2台、ppr水管熔接器2台、立式打夯机1台、双向平板打夯机1台、移动式配电箱1台、手扶式磨光机1台、混凝土地面磨光机1台、混凝土切缝机1台、移动式脚手架8剧、工程手推车6辆、卡车1台、卷尺1个、电缆500米、水渠成型机1台、双钢轮压路机1台、汽油机式振动棒1台、汽油机震平尺2台、手扶汽油切割机2台、十字镐10个、铁锹30把、反光背心10件、光路锥30个、卷尺2个、安全带10条、安全帽50顶、安全绳10条、绑扎钩10个、绑扎丝10个、壁纸刀5把、标准架1个、剥线钳2把、冲击钻2台、电焊机1台、电夯1台、电弧焊机1台、电锯1台、吊篮1台、发电机1台、管钳2把、框式水平仪1台、螺丝刀5把、马钉枪2把、喷枪1把、气泵1台、潜水泵1台及其他工具等。资产归村集体所有，吸纳贫困户务工就业。</t>
  </si>
  <si>
    <t>yjsx-2020-110</t>
  </si>
  <si>
    <t>英吉沙县就业设备项目</t>
  </si>
  <si>
    <t>为进一步激发贫困户自生动力，促进贫困户脱贫致富。为农民木工合作社、手工业合作社、食品加工、餐饮服务等购置就业设备1383台，计划投入资金1237.7437万元。
其中：
1.艾古斯乡就业配备设备数量为114台，设备预算总价为95.8653万元；
2.城关乡就业配备设备数量为17台，设备预算总价为22.745万元；
3.英吉沙镇就业配备设备数量为212台，设备预算总价为159.588万元；
4.克孜勒乡就业配备设备数量为122台，设备预算总价为61.81万元；
5.芒辛镇就业配备设备数量为92台，设备预算总价为217.71万元；
6.乔勒潘乡就业配备设备数量为57台，设备预算总价为21.75万元；
7.萨罕镇就业配备设备数量为113台，设备预算总价为93.678万元；
8.色提力乡就业配备设备数量为12台，设备预算总价为2.903万元；
9.苏盖提乡就业配备设备数量为201台，设备预算总价为115.5177万元；
10.托普鲁克乡就业配备设备数量为130台，设备预算总价为131.905万元；
11.乌恰镇就业配备设备数量为135台，设备预算总价为147.7918万元；
12.英也尔乡就业配备设备数量为8台，设备预算总价为1.6万元；
13.龙甫乡就业配备设备数量为61台，设备预算总价为59.6099万元；
14.依格孜牙乡就业配备设备数量为109台，设备预算总价为105.27万元。
资产归村集体所有，解决贫困户就近就地就业问题。</t>
  </si>
  <si>
    <t>三</t>
  </si>
  <si>
    <t>住房安居配套</t>
  </si>
  <si>
    <t>yjsx-2020-112</t>
  </si>
  <si>
    <t>英吉沙县电采暖（煤改电）项目</t>
  </si>
  <si>
    <t>为5500户贫困户完成煤改电入户工程，每户平均3800元，其中每户用脱贫攻坚资金补助950元。共计522.5万元.
按照每户50平方米、4千瓦标准配置供暖设备。供暖设备因地制宜，可选择碳晶电热板、蓄热式电采暖等不同采暖设备。同步对农户入户线及户内线路进行改造。</t>
  </si>
  <si>
    <t>四</t>
  </si>
  <si>
    <t>基础设施配套</t>
  </si>
  <si>
    <t>居民生活类</t>
  </si>
  <si>
    <t>yjsx-2020-113</t>
  </si>
  <si>
    <t>英吉沙县2020年农村桥梁建设项目</t>
  </si>
  <si>
    <r>
      <rPr>
        <b/>
        <sz val="10"/>
        <rFont val="宋体"/>
        <charset val="134"/>
      </rPr>
      <t>6个乡镇10个村12座580米桥梁建设,投资3480万元</t>
    </r>
    <r>
      <rPr>
        <sz val="10"/>
        <rFont val="宋体"/>
        <charset val="134"/>
      </rPr>
      <t>。
1、艾古斯乡：2个村2座54米桥梁，投资324万元。艾古斯1村3组易地搬迁处往2组泄洪渠改为27米桥梁；3村新建桥1座27米， 
2、龙甫乡：1个村1座14米桥，投资84万元。5村新建14米协格乃依桥。
3、乌恰镇：4个村4座236米桥，投资1416万元。其中1村1座120米桥，2村20米1座，9村26米桥1座，19村72米桥1座,
4、克孜勒乡：2个村3座229米桥，投资1374万元。其中：2村1座127米桥，4村2座102米桥；
5、色提力乡：1个村1座33米桥，投资198万元（4村1座33米中桥）。
6、依格孜牙乡：1个村1座14米桥，投资84万元（4村新建1座14米小桥）。</t>
    </r>
  </si>
  <si>
    <t>yjsx-2020-115</t>
  </si>
  <si>
    <t>英吉沙县2020年农村公路建设项目</t>
  </si>
  <si>
    <t>共计6个乡镇31个村40.08km村组道路,投资2035万元。
1、克孜勒乡：共计8个村，需新建9.37km,投资482万元。其中：1村2.23km，3村1.5km，5村1.92km；7村0.7km；11村0.9km；13村1.1km，14村0.22km；15村0.81km。
2、城关乡：共计4个村，需新建2.51公里，投资128万元。其中9村0.67公里，10村1.5公里，12村0.16公里，13村0.18公里。
3、艾古斯乡：共计3个村，需新建2.42公里，投资123万元。其中：1村1.09公里，2村0.67公里，7村0.66公里。
4、乔勒潘乡：共计9个村，需新建5.14公里，投资267万元。其中1村0.8公里，2村0.65公里，3村1.98公里，4村0.31公里，5村0.97公里，6村0.11公里，7村0.18公里，9村0.07公里，11村0.07公里。
5、乌恰镇：共计5个村，需新建11.721km,投资588万元。其中：2村1.108公里，4村2.084公里，5村3.301，12村3.618公里，11村1.613公里。
6、依格孜牙乡：共计2个村，需新建8.919km,投资447万元。其中：1村8.108公里，4村0.812公里。</t>
  </si>
  <si>
    <t>共计9个乡镇修建78.56公里村级道路,投资4490.2万元。
其中：1、克孜勒乡共计1个村：3村1.559Km。
2、龙甫乡共计5个村：1村0.507Km，2村0.445Km，3村0.752Km，5村0.248Km，6村0.603Km。
3、萨罕镇共计5个村：3村0.761Km，10村2.614Km，12村1.176Km，13村1.645Km，19村1.163Km。
4、托普鲁克乡共计3个村：4村1.811Km，5村0.271Km，6村0.776Km。
5、苏盖提乡共计7个村：1村1.478Km，3村0.093Km，4村0.489Km，6村1.641Km，8村1.865Km，10村1.899Km，12村0.2Km。
6、英也尔乡共计4个村：2村1.025Km，3村0.346Km，5村0.15Km，7村0.638Km。
7、芒辛镇共计11个村：2村1.573Km，3村1.121Km，7村3.1Km，8村0.532Km，9村1.277Km，10村1.167Km，11村0.904Km，12村2.815Km，13村0.415Km，14村1.606Km，15村1.109Km。
8、色提力乡共计4个村：3村1.428Km，4村0.599Km，8村1.095Km，10村0.123Km。
9、乌恰镇共计25个村32.374公里：1村3.898Km，3村2.209Km，4村0.678Km，5村0.137Km，7村2.318Km，8村2.079Km，9村2.217Km，11村0.25Km，12村0.294Km，13村0.952Km，14村1.896，15村0.805Km，16村0.709Km，17村1.160Km，18村0.6Km，19村1.262Km，20村1.199Km，21村1.258Km，22村0.713，23村2.578Km，24村1.004Km，26村0.073Km，27村2.339Km，28村0.850Km，29村1.078Km。</t>
  </si>
  <si>
    <t>生产类</t>
  </si>
  <si>
    <t>yjsx-2020-028</t>
  </si>
  <si>
    <t>英吉沙县防渗渠建设项目</t>
  </si>
  <si>
    <t>一、对萨罕水库库区色提力乡高效节水配套输水渠道防渗改造建设，色提力乡1村、9村、10村改造渠道共计38条，总长51.91km，概算4427.91万元。其中1村改造渠道8条，合计长度14.31km，渠道流量0.05-0.6m3/s，概算投资1297.66万元；9村改造渠道7条，合计长度20.18km，渠道流量0.1-0.5m3/s，概算投资1805.21万元；10村改造渠道23条，合计长度17.42km，渠道流量0.04-0.31m3/s，概算投资1325.04万元。
二、为克孜勒乡渠道防渗改造6条，渠道流量0.2～5.5m³/s，渠道总长度8.034km，投资1928.83万元。其中：中央提前下达以工代赈资金1669万元，涉农整合资金259.83万元。
三、克孜勒乡铁提尔米其特（9）村5组渠道防渗改造2条，工程建设渠道总长1.907km，包含22座渠系建筑物，工程总投资158万元，投入自治区提前下达以工代赈资金158万元。</t>
  </si>
  <si>
    <t>对萨罕水库库区乡镇高效节水配套输水渠道防渗改造建设94.124km，投资8954万元。（1）芒辛镇防渗改造渠道11条，渠道流量0.08～4m³/s，合计长度12.2km，概算投资1250万元。（2）英也尔乡防渗改造渠道共40条，渠道流量0.1～0.6m³/s，合计总长度31.024km，概算投资2600万元。（3）萨罕整防渗改造渠道共47条，渠道流量0.1～2.0m³/s，合计总长度50.9km，概算投资5104万元。</t>
  </si>
  <si>
    <t>yjsx-2020-031</t>
  </si>
  <si>
    <t>英吉沙县军民渡槽建设项目</t>
  </si>
  <si>
    <t>改造渡槽总长235米，渡槽段70米，上下游连接段165米。设计流量50立方米/秒，渡槽为双孔，单孔宽4.5米，高2.3米。投资700万元。</t>
  </si>
  <si>
    <t>yjsx-2020-133</t>
  </si>
  <si>
    <t>英吉沙县低产田改造建设项目</t>
  </si>
  <si>
    <t>一、完成土地平整15000亩，计划投入资金2000万元；主要为土地平整及渠系配套建筑物，包括：路、林、渠、桥涵、防护林等；其中：                                                                               
1、克孜勒乡：土地平整项目7300亩。【使用以工代赈资金】
2、英也尔乡：土地平整项目7700亩。【使用以工代赈资金】
二、对艾古斯乡75户易地搬迁户实施低质土地改造项目进行后期扶持，合计286亩，投资171.6万元。</t>
  </si>
  <si>
    <t>五</t>
  </si>
  <si>
    <t>综合社会保障兜底</t>
  </si>
  <si>
    <t>yjsx-2020-123</t>
  </si>
  <si>
    <t>扶贫-英吉沙县英吉沙镇第四初级中学及附属建设项目</t>
  </si>
  <si>
    <t>综合社会保障</t>
  </si>
  <si>
    <t>英吉沙县英吉沙镇第四初级中学及附属建设项目，申请一般性政府债券资金12000万元。
建设内容：1号教学楼9824.73㎡，2号教学楼9824.73㎡；综合教学楼6866.1㎡，建设女生宿舍楼12246.95㎡，男生宿舍楼12246.95㎡，食堂6866.1㎡，浴室1995.84㎡，看台1117.76㎡，环形塑胶跑道400m。
建设地点：英吉沙镇</t>
  </si>
  <si>
    <t>2019.03.15</t>
  </si>
  <si>
    <t>2020.11.15</t>
  </si>
  <si>
    <t>yjsx-2020-124</t>
  </si>
  <si>
    <t>扶贫-英吉沙县21所学校主体及附属工程建设项目</t>
  </si>
  <si>
    <t>在14个乡镇改扩建21所学校，申请一般性政府债券资金9000万元。
校舍总建筑面积136100平米，附属设施包括：硬化场地31905㎡、44.53㎡值班室14座、188㎡水冲厕所7座、安装电锅炉17个、消防泵站4个、围墙4143米、上下水、强电弱电及相关设施设备等。</t>
  </si>
  <si>
    <t>2018.08.25</t>
  </si>
  <si>
    <t>2020.08.20</t>
  </si>
  <si>
    <t>六</t>
  </si>
  <si>
    <t>扶志扶智</t>
  </si>
  <si>
    <t>yjsx-2020-129</t>
  </si>
  <si>
    <t>英吉沙县就业能力提升项目</t>
  </si>
  <si>
    <t>农机驾驶员培训315人，投资79.526万元：
1.拖拉机驾驶员培训119人，其中：乔勒潘乡4人，龙甫乡4人，艾古斯乡4人，乌恰镇23人，苏盖提乡33人，依格孜牙乡6人，托普鲁克乡6人，萨罕镇5人，芒辛镇30人，英也尔乡2人，色提力乡2人；
2.联合收割机驾驶员培训45人，其中：乌恰镇32人，色提力乡13人；
3.装载机操作人员培训128人，其中：乔勒潘乡10人，乌恰镇2人，苏盖提乡10人，芒辛镇101人，英也尔乡2人，色提力乡3人；
4.挖掘机操作人员培训23人，其中：乔勒潘乡1人，乌恰镇3人，苏盖提乡3人，依格孜牙乡1人，芒辛镇8人，英也尔乡4人，色提力乡3人。</t>
  </si>
  <si>
    <t>yjsx-2020-130</t>
  </si>
  <si>
    <t>英吉沙县雨露计划项目</t>
  </si>
  <si>
    <t>扶持英吉沙县户籍3682名农村贫困户家庭子女，其中：普通中专（3人）、职业高中（2951）、技工院校（222人）以及高等职业院校（506人）的农村建档立卡贫困家庭子女，每生每年3000元的补助标准，共扶持3682人，共计1104.6万元。</t>
  </si>
  <si>
    <t>七</t>
  </si>
  <si>
    <t>其他</t>
  </si>
  <si>
    <t>yjsx-2020-131</t>
  </si>
  <si>
    <t>英吉沙县扶贫小额信贷贴息</t>
  </si>
  <si>
    <t>为建档立卡贫困户扶贫小额贷款进行贴息。</t>
  </si>
  <si>
    <t>2020.01.01</t>
  </si>
  <si>
    <t>2020.12.30</t>
  </si>
  <si>
    <t>yjsx-2020-139</t>
  </si>
  <si>
    <t>英吉沙县项目管理费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</si>
</sst>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.000_ "/>
    <numFmt numFmtId="177" formatCode="0.00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_ "/>
    <numFmt numFmtId="180" formatCode="0.0000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8"/>
      <name val="方正小标宋_GBK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方正大黑_GBK"/>
      <charset val="134"/>
    </font>
    <font>
      <sz val="10"/>
      <name val="方正粗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8B1F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31" fillId="30" borderId="13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0" borderId="0">
      <protection locked="0"/>
    </xf>
    <xf numFmtId="0" fontId="26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5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7" fillId="0" borderId="1" xfId="32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80" fontId="6" fillId="5" borderId="1" xfId="0" applyNumberFormat="1" applyFont="1" applyFill="1" applyBorder="1" applyAlignment="1">
      <alignment horizontal="center" vertical="center" wrapText="1"/>
    </xf>
    <xf numFmtId="177" fontId="2" fillId="5" borderId="1" xfId="0" applyNumberFormat="1" applyFont="1" applyFill="1" applyBorder="1" applyAlignment="1">
      <alignment horizontal="center" vertical="center" wrapText="1"/>
    </xf>
    <xf numFmtId="180" fontId="2" fillId="5" borderId="1" xfId="0" applyNumberFormat="1" applyFont="1" applyFill="1" applyBorder="1" applyAlignment="1">
      <alignment horizontal="center" vertical="center" wrapText="1"/>
    </xf>
    <xf numFmtId="180" fontId="2" fillId="6" borderId="1" xfId="0" applyNumberFormat="1" applyFont="1" applyFill="1" applyBorder="1" applyAlignment="1">
      <alignment horizontal="center" vertical="center" wrapText="1"/>
    </xf>
    <xf numFmtId="180" fontId="2" fillId="4" borderId="1" xfId="0" applyNumberFormat="1" applyFont="1" applyFill="1" applyBorder="1" applyAlignment="1">
      <alignment horizontal="center" vertical="center" wrapText="1"/>
    </xf>
    <xf numFmtId="178" fontId="2" fillId="4" borderId="1" xfId="0" applyNumberFormat="1" applyFont="1" applyFill="1" applyBorder="1" applyAlignment="1">
      <alignment horizontal="center" vertical="center" wrapText="1"/>
    </xf>
    <xf numFmtId="178" fontId="2" fillId="6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 wrapText="1"/>
    </xf>
    <xf numFmtId="178" fontId="3" fillId="6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79" fontId="2" fillId="6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0" borderId="1" xfId="47" applyFont="1" applyFill="1" applyBorder="1" applyAlignment="1">
      <alignment horizontal="center" vertical="center" wrapText="1"/>
    </xf>
    <xf numFmtId="14" fontId="10" fillId="0" borderId="1" xfId="47" applyNumberFormat="1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179" fontId="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102 2 2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E07ED6"/>
      <color rgb="00E388DB"/>
      <color rgb="00E5B0F5"/>
      <color rgb="00F8B1F7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92"/>
  <sheetViews>
    <sheetView tabSelected="1" zoomScale="80" zoomScaleNormal="80" workbookViewId="0">
      <pane xSplit="12" ySplit="11" topLeftCell="CT83" activePane="bottomRight" state="frozen"/>
      <selection/>
      <selection pane="topRight"/>
      <selection pane="bottomLeft"/>
      <selection pane="bottomRight" activeCell="DB87" sqref="DB87"/>
    </sheetView>
  </sheetViews>
  <sheetFormatPr defaultColWidth="9" defaultRowHeight="21.95" customHeight="1"/>
  <cols>
    <col min="1" max="1" width="7.125" style="4" customWidth="1"/>
    <col min="2" max="2" width="6.625" style="4" customWidth="1"/>
    <col min="3" max="3" width="13.1583333333333" style="4" customWidth="1"/>
    <col min="4" max="4" width="8.375" style="4" customWidth="1"/>
    <col min="5" max="5" width="6.25" style="4" customWidth="1"/>
    <col min="6" max="6" width="75" style="5" customWidth="1"/>
    <col min="7" max="7" width="9.03333333333333" style="4" customWidth="1"/>
    <col min="8" max="8" width="9.725" style="4" customWidth="1"/>
    <col min="9" max="9" width="11.5166666666667" style="4" customWidth="1"/>
    <col min="10" max="10" width="11.3833333333333" style="4" customWidth="1"/>
    <col min="11" max="11" width="10.4666666666667" style="4" customWidth="1"/>
    <col min="12" max="12" width="9.85833333333333" style="6" customWidth="1"/>
    <col min="13" max="13" width="9.5" style="6" customWidth="1"/>
    <col min="14" max="15" width="9.575" style="6" customWidth="1"/>
    <col min="16" max="16" width="9.025" style="6" customWidth="1"/>
    <col min="17" max="17" width="6.80833333333333" style="6" customWidth="1"/>
    <col min="18" max="18" width="10.4166666666667" style="6" customWidth="1"/>
    <col min="19" max="19" width="9.16666666666667" style="6" customWidth="1"/>
    <col min="20" max="20" width="8.75" style="4" customWidth="1"/>
    <col min="21" max="22" width="8.75" style="7" customWidth="1"/>
    <col min="23" max="24" width="6.75" style="4" customWidth="1"/>
    <col min="25" max="26" width="8.43333333333333" style="4" customWidth="1"/>
    <col min="27" max="28" width="9.20833333333333" style="7" customWidth="1"/>
    <col min="29" max="30" width="7" style="4" customWidth="1"/>
    <col min="31" max="31" width="8.275" style="4" customWidth="1"/>
    <col min="32" max="32" width="6.25" style="4" customWidth="1"/>
    <col min="33" max="34" width="7.125" style="8" customWidth="1"/>
    <col min="35" max="35" width="7.125" style="4" customWidth="1"/>
    <col min="36" max="36" width="6.66666666666667" style="4" customWidth="1"/>
    <col min="37" max="37" width="11.5666666666667" style="4" customWidth="1"/>
    <col min="38" max="38" width="12.65" style="4" customWidth="1"/>
    <col min="39" max="39" width="9.84166666666667" style="4" customWidth="1"/>
    <col min="40" max="40" width="7.65" style="4" customWidth="1"/>
    <col min="41" max="41" width="8.9" style="4" customWidth="1"/>
    <col min="42" max="42" width="7.65" style="4" customWidth="1"/>
    <col min="43" max="43" width="8.88333333333333" style="4" customWidth="1"/>
    <col min="44" max="48" width="7.65" style="4" customWidth="1"/>
    <col min="49" max="49" width="8.59166666666667" style="4" customWidth="1"/>
    <col min="50" max="50" width="7.65" style="4" customWidth="1"/>
    <col min="51" max="51" width="8.9" style="4" customWidth="1"/>
    <col min="52" max="52" width="7.65" style="4" customWidth="1"/>
    <col min="53" max="53" width="8.59166666666667" style="4" customWidth="1"/>
    <col min="54" max="54" width="7.65" style="4" customWidth="1"/>
    <col min="55" max="55" width="6.40833333333333" style="4" customWidth="1"/>
    <col min="56" max="56" width="11.1083333333333" style="4" customWidth="1"/>
    <col min="57" max="57" width="6.40833333333333" style="4" customWidth="1"/>
    <col min="58" max="58" width="8.75" style="4" customWidth="1"/>
    <col min="59" max="59" width="8.125" style="4" customWidth="1"/>
    <col min="60" max="60" width="6.40833333333333" style="4" customWidth="1"/>
    <col min="61" max="84" width="5.275" style="4" customWidth="1"/>
    <col min="85" max="85" width="9.05833333333333" style="4" customWidth="1"/>
    <col min="86" max="87" width="5.875" style="4" customWidth="1"/>
    <col min="88" max="88" width="6" style="4" customWidth="1"/>
    <col min="89" max="89" width="8" style="4" customWidth="1"/>
    <col min="90" max="91" width="6.125" style="4" customWidth="1"/>
    <col min="92" max="92" width="9.68333333333333" style="4" customWidth="1"/>
    <col min="93" max="94" width="7.5" style="4" customWidth="1"/>
    <col min="95" max="95" width="5.375" style="4" customWidth="1"/>
    <col min="96" max="96" width="7.75" style="4" customWidth="1"/>
    <col min="97" max="97" width="8.25" style="4" customWidth="1"/>
    <col min="98" max="99" width="7.75" style="4" customWidth="1"/>
    <col min="100" max="100" width="3.75" style="4" customWidth="1"/>
    <col min="101" max="16384" width="9" style="4"/>
  </cols>
  <sheetData>
    <row r="1" s="1" customFormat="1" ht="27.95" customHeight="1" spans="1:100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35"/>
      <c r="M1" s="35"/>
      <c r="N1" s="35"/>
      <c r="O1" s="35"/>
      <c r="P1" s="35"/>
      <c r="Q1" s="35"/>
      <c r="R1" s="35"/>
      <c r="S1" s="35"/>
      <c r="T1" s="9"/>
      <c r="U1" s="55"/>
      <c r="V1" s="55"/>
      <c r="W1" s="9"/>
      <c r="X1" s="9"/>
      <c r="Y1" s="9"/>
      <c r="Z1" s="9"/>
      <c r="AA1" s="55"/>
      <c r="AB1" s="55"/>
      <c r="AC1" s="9"/>
      <c r="AD1" s="9"/>
      <c r="AE1" s="9"/>
      <c r="AF1" s="9"/>
      <c r="AG1" s="61"/>
      <c r="AH1" s="61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</row>
    <row r="2" s="1" customFormat="1" customHeight="1" spans="1:10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6"/>
      <c r="V2" s="56"/>
      <c r="W2" s="11"/>
      <c r="X2" s="11"/>
      <c r="Y2" s="11"/>
      <c r="Z2" s="11"/>
      <c r="AA2" s="56"/>
      <c r="AB2" s="56"/>
      <c r="AC2" s="11"/>
      <c r="AD2" s="11"/>
      <c r="AE2" s="11"/>
      <c r="AF2" s="11"/>
      <c r="AG2" s="11"/>
      <c r="AH2" s="11"/>
      <c r="AI2" s="62"/>
      <c r="AJ2" s="62"/>
      <c r="AK2" s="62"/>
      <c r="AL2" s="62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="2" customFormat="1" ht="23" customHeight="1" spans="1:10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36" t="s">
        <v>9</v>
      </c>
      <c r="J3" s="37" t="s">
        <v>10</v>
      </c>
      <c r="K3" s="38" t="s">
        <v>11</v>
      </c>
      <c r="L3" s="39" t="s">
        <v>9</v>
      </c>
      <c r="M3" s="39" t="s">
        <v>12</v>
      </c>
      <c r="N3" s="39"/>
      <c r="O3" s="39"/>
      <c r="P3" s="39"/>
      <c r="Q3" s="39"/>
      <c r="R3" s="39"/>
      <c r="S3" s="39"/>
      <c r="T3" s="39"/>
      <c r="U3" s="45"/>
      <c r="V3" s="45"/>
      <c r="W3" s="39"/>
      <c r="X3" s="39"/>
      <c r="Y3" s="39"/>
      <c r="Z3" s="39"/>
      <c r="AA3" s="45"/>
      <c r="AB3" s="45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12" t="s">
        <v>13</v>
      </c>
    </row>
    <row r="4" s="2" customFormat="1" ht="23" customHeight="1" spans="1:100">
      <c r="A4" s="12"/>
      <c r="B4" s="12"/>
      <c r="C4" s="12"/>
      <c r="D4" s="12"/>
      <c r="E4" s="12"/>
      <c r="F4" s="12"/>
      <c r="G4" s="12" t="s">
        <v>14</v>
      </c>
      <c r="H4" s="12" t="s">
        <v>15</v>
      </c>
      <c r="I4" s="36"/>
      <c r="J4" s="37"/>
      <c r="K4" s="38"/>
      <c r="L4" s="39"/>
      <c r="M4" s="39" t="s">
        <v>16</v>
      </c>
      <c r="N4" s="39"/>
      <c r="O4" s="39"/>
      <c r="P4" s="39"/>
      <c r="Q4" s="39"/>
      <c r="R4" s="39"/>
      <c r="S4" s="39"/>
      <c r="T4" s="12"/>
      <c r="U4" s="45"/>
      <c r="V4" s="45"/>
      <c r="W4" s="12"/>
      <c r="X4" s="12"/>
      <c r="Y4" s="12"/>
      <c r="Z4" s="12"/>
      <c r="AA4" s="45"/>
      <c r="AB4" s="45"/>
      <c r="AC4" s="12"/>
      <c r="AD4" s="12"/>
      <c r="AE4" s="12"/>
      <c r="AF4" s="12"/>
      <c r="AG4" s="26"/>
      <c r="AH4" s="26"/>
      <c r="AI4" s="12"/>
      <c r="AJ4" s="12"/>
      <c r="AK4" s="36" t="s">
        <v>17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8" t="s">
        <v>18</v>
      </c>
      <c r="CI4" s="38"/>
      <c r="CJ4" s="38"/>
      <c r="CK4" s="38" t="s">
        <v>19</v>
      </c>
      <c r="CL4" s="38"/>
      <c r="CM4" s="38"/>
      <c r="CN4" s="38" t="s">
        <v>20</v>
      </c>
      <c r="CO4" s="38"/>
      <c r="CP4" s="38"/>
      <c r="CQ4" s="36" t="s">
        <v>21</v>
      </c>
      <c r="CR4" s="36" t="s">
        <v>22</v>
      </c>
      <c r="CS4" s="38" t="s">
        <v>23</v>
      </c>
      <c r="CT4" s="38"/>
      <c r="CU4" s="38"/>
      <c r="CV4" s="12"/>
    </row>
    <row r="5" s="2" customFormat="1" ht="23" customHeight="1" spans="1:100">
      <c r="A5" s="12"/>
      <c r="B5" s="12"/>
      <c r="C5" s="12"/>
      <c r="D5" s="12"/>
      <c r="E5" s="12"/>
      <c r="F5" s="12"/>
      <c r="G5" s="12"/>
      <c r="H5" s="12"/>
      <c r="I5" s="36"/>
      <c r="J5" s="37"/>
      <c r="K5" s="38"/>
      <c r="L5" s="39"/>
      <c r="M5" s="39" t="s">
        <v>24</v>
      </c>
      <c r="N5" s="38" t="s">
        <v>25</v>
      </c>
      <c r="O5" s="38"/>
      <c r="P5" s="38"/>
      <c r="Q5" s="38"/>
      <c r="R5" s="38"/>
      <c r="S5" s="38"/>
      <c r="T5" s="38" t="s">
        <v>26</v>
      </c>
      <c r="U5" s="57"/>
      <c r="V5" s="57"/>
      <c r="W5" s="38"/>
      <c r="X5" s="38"/>
      <c r="Y5" s="38"/>
      <c r="Z5" s="38" t="s">
        <v>27</v>
      </c>
      <c r="AA5" s="57"/>
      <c r="AB5" s="57"/>
      <c r="AC5" s="38"/>
      <c r="AD5" s="38"/>
      <c r="AE5" s="38"/>
      <c r="AF5" s="12" t="s">
        <v>28</v>
      </c>
      <c r="AG5" s="38" t="s">
        <v>29</v>
      </c>
      <c r="AH5" s="38"/>
      <c r="AI5" s="38"/>
      <c r="AJ5" s="12" t="s">
        <v>30</v>
      </c>
      <c r="AK5" s="36" t="s">
        <v>31</v>
      </c>
      <c r="AL5" s="36" t="s">
        <v>32</v>
      </c>
      <c r="AM5" s="63" t="s">
        <v>33</v>
      </c>
      <c r="AN5" s="63" t="s">
        <v>33</v>
      </c>
      <c r="AO5" s="63" t="s">
        <v>33</v>
      </c>
      <c r="AP5" s="63" t="s">
        <v>33</v>
      </c>
      <c r="AQ5" s="36" t="s">
        <v>34</v>
      </c>
      <c r="AR5" s="63" t="s">
        <v>33</v>
      </c>
      <c r="AS5" s="63" t="s">
        <v>33</v>
      </c>
      <c r="AT5" s="63" t="s">
        <v>33</v>
      </c>
      <c r="AU5" s="63" t="s">
        <v>33</v>
      </c>
      <c r="AV5" s="63" t="s">
        <v>33</v>
      </c>
      <c r="AW5" s="63" t="s">
        <v>33</v>
      </c>
      <c r="AX5" s="63" t="s">
        <v>33</v>
      </c>
      <c r="AY5" s="63" t="s">
        <v>33</v>
      </c>
      <c r="AZ5" s="63" t="s">
        <v>33</v>
      </c>
      <c r="BA5" s="63" t="s">
        <v>33</v>
      </c>
      <c r="BB5" s="63" t="s">
        <v>33</v>
      </c>
      <c r="BC5" s="63" t="s">
        <v>33</v>
      </c>
      <c r="BD5" s="63" t="s">
        <v>33</v>
      </c>
      <c r="BE5" s="63" t="s">
        <v>33</v>
      </c>
      <c r="BF5" s="63" t="s">
        <v>35</v>
      </c>
      <c r="BG5" s="36">
        <v>3.26</v>
      </c>
      <c r="BH5" s="36">
        <v>4.06</v>
      </c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60"/>
      <c r="BX5" s="60"/>
      <c r="BY5" s="60"/>
      <c r="BZ5" s="60"/>
      <c r="CA5" s="60"/>
      <c r="CB5" s="75"/>
      <c r="CC5" s="60"/>
      <c r="CD5" s="60"/>
      <c r="CE5" s="60"/>
      <c r="CF5" s="60"/>
      <c r="CG5" s="38" t="s">
        <v>36</v>
      </c>
      <c r="CH5" s="38"/>
      <c r="CI5" s="38"/>
      <c r="CJ5" s="38"/>
      <c r="CK5" s="38"/>
      <c r="CL5" s="38"/>
      <c r="CM5" s="38"/>
      <c r="CN5" s="38"/>
      <c r="CO5" s="38"/>
      <c r="CP5" s="38"/>
      <c r="CQ5" s="36"/>
      <c r="CR5" s="36"/>
      <c r="CS5" s="38"/>
      <c r="CT5" s="38"/>
      <c r="CU5" s="38"/>
      <c r="CV5" s="12"/>
    </row>
    <row r="6" s="2" customFormat="1" ht="23" customHeight="1" spans="1:100">
      <c r="A6" s="12"/>
      <c r="B6" s="12"/>
      <c r="C6" s="12"/>
      <c r="D6" s="12"/>
      <c r="E6" s="12"/>
      <c r="F6" s="12"/>
      <c r="G6" s="12"/>
      <c r="H6" s="12"/>
      <c r="I6" s="36"/>
      <c r="J6" s="37"/>
      <c r="K6" s="38"/>
      <c r="L6" s="39"/>
      <c r="M6" s="39"/>
      <c r="N6" s="38" t="s">
        <v>37</v>
      </c>
      <c r="O6" s="38" t="s">
        <v>38</v>
      </c>
      <c r="P6" s="38"/>
      <c r="Q6" s="38"/>
      <c r="R6" s="38"/>
      <c r="S6" s="38" t="s">
        <v>36</v>
      </c>
      <c r="T6" s="38" t="s">
        <v>37</v>
      </c>
      <c r="U6" s="57" t="s">
        <v>38</v>
      </c>
      <c r="V6" s="57"/>
      <c r="W6" s="38"/>
      <c r="X6" s="38"/>
      <c r="Y6" s="38" t="s">
        <v>36</v>
      </c>
      <c r="Z6" s="38" t="s">
        <v>37</v>
      </c>
      <c r="AA6" s="57" t="s">
        <v>38</v>
      </c>
      <c r="AB6" s="57"/>
      <c r="AC6" s="38"/>
      <c r="AD6" s="38"/>
      <c r="AE6" s="38" t="s">
        <v>36</v>
      </c>
      <c r="AF6" s="12"/>
      <c r="AG6" s="38" t="s">
        <v>37</v>
      </c>
      <c r="AH6" s="38" t="s">
        <v>38</v>
      </c>
      <c r="AI6" s="38" t="s">
        <v>36</v>
      </c>
      <c r="AJ6" s="12"/>
      <c r="AK6" s="36"/>
      <c r="AL6" s="36"/>
      <c r="AM6" s="60" t="s">
        <v>39</v>
      </c>
      <c r="AN6" s="60" t="s">
        <v>40</v>
      </c>
      <c r="AO6" s="36" t="s">
        <v>41</v>
      </c>
      <c r="AP6" s="60" t="s">
        <v>42</v>
      </c>
      <c r="AQ6" s="36" t="s">
        <v>43</v>
      </c>
      <c r="AR6" s="36" t="s">
        <v>44</v>
      </c>
      <c r="AS6" s="36" t="s">
        <v>45</v>
      </c>
      <c r="AT6" s="60" t="s">
        <v>46</v>
      </c>
      <c r="AU6" s="36" t="s">
        <v>47</v>
      </c>
      <c r="AV6" s="36" t="s">
        <v>47</v>
      </c>
      <c r="AW6" s="36" t="s">
        <v>48</v>
      </c>
      <c r="AX6" s="36" t="s">
        <v>49</v>
      </c>
      <c r="AY6" s="36" t="s">
        <v>50</v>
      </c>
      <c r="AZ6" s="60" t="s">
        <v>51</v>
      </c>
      <c r="BA6" s="36" t="s">
        <v>52</v>
      </c>
      <c r="BB6" s="60" t="s">
        <v>53</v>
      </c>
      <c r="BC6" s="36" t="s">
        <v>54</v>
      </c>
      <c r="BD6" s="36" t="s">
        <v>55</v>
      </c>
      <c r="BE6" s="36" t="s">
        <v>56</v>
      </c>
      <c r="BF6" s="36" t="s">
        <v>57</v>
      </c>
      <c r="BG6" s="36" t="s">
        <v>58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60"/>
      <c r="BX6" s="60"/>
      <c r="BY6" s="60"/>
      <c r="BZ6" s="60"/>
      <c r="CA6" s="60"/>
      <c r="CB6" s="75"/>
      <c r="CC6" s="60"/>
      <c r="CD6" s="60"/>
      <c r="CE6" s="60"/>
      <c r="CF6" s="60"/>
      <c r="CG6" s="38"/>
      <c r="CH6" s="38" t="s">
        <v>37</v>
      </c>
      <c r="CI6" s="38" t="s">
        <v>38</v>
      </c>
      <c r="CJ6" s="38" t="s">
        <v>36</v>
      </c>
      <c r="CK6" s="38" t="s">
        <v>37</v>
      </c>
      <c r="CL6" s="38" t="s">
        <v>38</v>
      </c>
      <c r="CM6" s="38" t="s">
        <v>36</v>
      </c>
      <c r="CN6" s="38" t="s">
        <v>37</v>
      </c>
      <c r="CO6" s="38" t="s">
        <v>59</v>
      </c>
      <c r="CP6" s="38" t="s">
        <v>36</v>
      </c>
      <c r="CQ6" s="36"/>
      <c r="CR6" s="36"/>
      <c r="CS6" s="38" t="s">
        <v>37</v>
      </c>
      <c r="CT6" s="38" t="s">
        <v>59</v>
      </c>
      <c r="CU6" s="38" t="s">
        <v>36</v>
      </c>
      <c r="CV6" s="12"/>
    </row>
    <row r="7" s="2" customFormat="1" ht="23" customHeight="1" spans="1:100">
      <c r="A7" s="12"/>
      <c r="B7" s="12"/>
      <c r="C7" s="12"/>
      <c r="D7" s="12"/>
      <c r="E7" s="12"/>
      <c r="F7" s="12"/>
      <c r="G7" s="12"/>
      <c r="H7" s="12"/>
      <c r="I7" s="36"/>
      <c r="J7" s="37"/>
      <c r="K7" s="38"/>
      <c r="L7" s="39"/>
      <c r="M7" s="39"/>
      <c r="N7" s="38"/>
      <c r="O7" s="38" t="s">
        <v>24</v>
      </c>
      <c r="P7" s="38" t="s">
        <v>60</v>
      </c>
      <c r="Q7" s="38" t="s">
        <v>61</v>
      </c>
      <c r="R7" s="38" t="s">
        <v>62</v>
      </c>
      <c r="S7" s="38"/>
      <c r="T7" s="38"/>
      <c r="U7" s="57" t="s">
        <v>24</v>
      </c>
      <c r="V7" s="57" t="s">
        <v>60</v>
      </c>
      <c r="W7" s="57" t="s">
        <v>61</v>
      </c>
      <c r="X7" s="57" t="s">
        <v>62</v>
      </c>
      <c r="Y7" s="38"/>
      <c r="Z7" s="38"/>
      <c r="AA7" s="57" t="s">
        <v>24</v>
      </c>
      <c r="AB7" s="57" t="s">
        <v>60</v>
      </c>
      <c r="AC7" s="57" t="s">
        <v>61</v>
      </c>
      <c r="AD7" s="57" t="s">
        <v>62</v>
      </c>
      <c r="AE7" s="38"/>
      <c r="AF7" s="12"/>
      <c r="AG7" s="38"/>
      <c r="AH7" s="38" t="s">
        <v>60</v>
      </c>
      <c r="AI7" s="38"/>
      <c r="AJ7" s="12"/>
      <c r="AK7" s="36"/>
      <c r="AL7" s="36"/>
      <c r="AM7" s="63" t="s">
        <v>63</v>
      </c>
      <c r="AN7" s="36" t="s">
        <v>64</v>
      </c>
      <c r="AO7" s="36" t="s">
        <v>65</v>
      </c>
      <c r="AP7" s="60" t="s">
        <v>66</v>
      </c>
      <c r="AQ7" s="36" t="s">
        <v>67</v>
      </c>
      <c r="AR7" s="36" t="s">
        <v>68</v>
      </c>
      <c r="AS7" s="36" t="s">
        <v>69</v>
      </c>
      <c r="AT7" s="36" t="s">
        <v>70</v>
      </c>
      <c r="AU7" s="36" t="s">
        <v>71</v>
      </c>
      <c r="AV7" s="36" t="s">
        <v>71</v>
      </c>
      <c r="AW7" s="36" t="s">
        <v>72</v>
      </c>
      <c r="AX7" s="60" t="s">
        <v>73</v>
      </c>
      <c r="AY7" s="12" t="s">
        <v>74</v>
      </c>
      <c r="AZ7" s="60" t="s">
        <v>75</v>
      </c>
      <c r="BA7" s="36" t="s">
        <v>76</v>
      </c>
      <c r="BB7" s="36" t="s">
        <v>77</v>
      </c>
      <c r="BC7" s="36" t="s">
        <v>78</v>
      </c>
      <c r="BD7" s="36" t="s">
        <v>79</v>
      </c>
      <c r="BE7" s="36" t="s">
        <v>80</v>
      </c>
      <c r="BF7" s="36" t="s">
        <v>81</v>
      </c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60"/>
      <c r="BX7" s="60"/>
      <c r="BY7" s="60"/>
      <c r="BZ7" s="60"/>
      <c r="CA7" s="60"/>
      <c r="CB7" s="75"/>
      <c r="CC7" s="60"/>
      <c r="CD7" s="60"/>
      <c r="CE7" s="60"/>
      <c r="CF7" s="60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6"/>
      <c r="CR7" s="36"/>
      <c r="CS7" s="38"/>
      <c r="CT7" s="38"/>
      <c r="CU7" s="38"/>
      <c r="CV7" s="12"/>
    </row>
    <row r="8" s="2" customFormat="1" ht="23" customHeight="1" spans="1:100">
      <c r="A8" s="12"/>
      <c r="B8" s="12"/>
      <c r="C8" s="12"/>
      <c r="D8" s="12"/>
      <c r="E8" s="12"/>
      <c r="F8" s="12"/>
      <c r="G8" s="12"/>
      <c r="H8" s="12"/>
      <c r="I8" s="36"/>
      <c r="J8" s="37"/>
      <c r="K8" s="38"/>
      <c r="L8" s="39"/>
      <c r="M8" s="39"/>
      <c r="N8" s="38"/>
      <c r="O8" s="38"/>
      <c r="P8" s="38"/>
      <c r="Q8" s="38"/>
      <c r="R8" s="38"/>
      <c r="S8" s="38"/>
      <c r="T8" s="38"/>
      <c r="U8" s="57"/>
      <c r="V8" s="57"/>
      <c r="W8" s="57"/>
      <c r="X8" s="57"/>
      <c r="Y8" s="38"/>
      <c r="Z8" s="38"/>
      <c r="AA8" s="57"/>
      <c r="AB8" s="57"/>
      <c r="AC8" s="57"/>
      <c r="AD8" s="57"/>
      <c r="AE8" s="38"/>
      <c r="AF8" s="12"/>
      <c r="AG8" s="38"/>
      <c r="AH8" s="38"/>
      <c r="AI8" s="38"/>
      <c r="AJ8" s="12"/>
      <c r="AK8" s="36"/>
      <c r="AL8" s="36"/>
      <c r="AM8" s="36">
        <v>10835</v>
      </c>
      <c r="AN8" s="36">
        <v>129</v>
      </c>
      <c r="AO8" s="36">
        <v>2753</v>
      </c>
      <c r="AP8" s="60">
        <v>337</v>
      </c>
      <c r="AQ8" s="36">
        <v>436</v>
      </c>
      <c r="AR8" s="36">
        <v>410</v>
      </c>
      <c r="AS8" s="36">
        <v>75</v>
      </c>
      <c r="AT8" s="36">
        <v>157.64</v>
      </c>
      <c r="AU8" s="36">
        <v>186</v>
      </c>
      <c r="AV8" s="36">
        <v>35</v>
      </c>
      <c r="AW8" s="36">
        <v>1488.88</v>
      </c>
      <c r="AX8" s="36">
        <v>326.95</v>
      </c>
      <c r="AY8" s="36">
        <v>1911.4</v>
      </c>
      <c r="AZ8" s="36">
        <v>30.18</v>
      </c>
      <c r="BA8" s="36">
        <v>5563.3</v>
      </c>
      <c r="BB8" s="36">
        <v>26.5</v>
      </c>
      <c r="BC8" s="36">
        <v>417.49</v>
      </c>
      <c r="BD8" s="71">
        <v>131.212</v>
      </c>
      <c r="BE8" s="36">
        <v>121.15</v>
      </c>
      <c r="BF8" s="36">
        <v>2021</v>
      </c>
      <c r="BG8" s="36">
        <v>1000</v>
      </c>
      <c r="BH8" s="36">
        <v>11.92</v>
      </c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60"/>
      <c r="BX8" s="60"/>
      <c r="BY8" s="60"/>
      <c r="BZ8" s="60"/>
      <c r="CA8" s="60"/>
      <c r="CB8" s="36"/>
      <c r="CC8" s="60"/>
      <c r="CD8" s="60"/>
      <c r="CE8" s="60"/>
      <c r="CF8" s="60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6"/>
      <c r="CR8" s="36"/>
      <c r="CS8" s="38"/>
      <c r="CT8" s="38"/>
      <c r="CU8" s="38"/>
      <c r="CV8" s="12"/>
    </row>
    <row r="9" s="2" customFormat="1" ht="23" customHeight="1" spans="1:100">
      <c r="A9" s="12"/>
      <c r="B9" s="12"/>
      <c r="C9" s="12"/>
      <c r="D9" s="12"/>
      <c r="E9" s="12"/>
      <c r="F9" s="12"/>
      <c r="G9" s="12"/>
      <c r="H9" s="12"/>
      <c r="I9" s="36"/>
      <c r="J9" s="37"/>
      <c r="K9" s="38"/>
      <c r="L9" s="39"/>
      <c r="M9" s="39"/>
      <c r="N9" s="38"/>
      <c r="O9" s="38"/>
      <c r="P9" s="38"/>
      <c r="Q9" s="38"/>
      <c r="R9" s="38"/>
      <c r="S9" s="38"/>
      <c r="T9" s="38"/>
      <c r="U9" s="57"/>
      <c r="V9" s="57"/>
      <c r="W9" s="57"/>
      <c r="X9" s="57"/>
      <c r="Y9" s="38"/>
      <c r="Z9" s="38"/>
      <c r="AA9" s="57"/>
      <c r="AB9" s="57"/>
      <c r="AC9" s="57"/>
      <c r="AD9" s="57"/>
      <c r="AE9" s="38"/>
      <c r="AF9" s="12"/>
      <c r="AG9" s="38"/>
      <c r="AH9" s="38"/>
      <c r="AI9" s="38"/>
      <c r="AJ9" s="12"/>
      <c r="AK9" s="36"/>
      <c r="AL9" s="36"/>
      <c r="AM9" s="36">
        <f t="shared" ref="AM9:BH9" si="0">AM10-AM8</f>
        <v>-10835</v>
      </c>
      <c r="AN9" s="64">
        <f t="shared" si="0"/>
        <v>0</v>
      </c>
      <c r="AO9" s="64">
        <f t="shared" si="0"/>
        <v>0</v>
      </c>
      <c r="AP9" s="64">
        <f t="shared" si="0"/>
        <v>0</v>
      </c>
      <c r="AQ9" s="71">
        <f t="shared" si="0"/>
        <v>-256.105</v>
      </c>
      <c r="AR9" s="64">
        <f t="shared" si="0"/>
        <v>0</v>
      </c>
      <c r="AS9" s="64">
        <f t="shared" si="0"/>
        <v>0</v>
      </c>
      <c r="AT9" s="64">
        <f t="shared" si="0"/>
        <v>0</v>
      </c>
      <c r="AU9" s="64">
        <f t="shared" si="0"/>
        <v>0</v>
      </c>
      <c r="AV9" s="64">
        <f t="shared" si="0"/>
        <v>0</v>
      </c>
      <c r="AW9" s="64">
        <f t="shared" si="0"/>
        <v>0</v>
      </c>
      <c r="AX9" s="64">
        <f t="shared" si="0"/>
        <v>0</v>
      </c>
      <c r="AY9" s="64">
        <f t="shared" si="0"/>
        <v>0</v>
      </c>
      <c r="AZ9" s="64">
        <f t="shared" si="0"/>
        <v>0</v>
      </c>
      <c r="BA9" s="64">
        <f t="shared" si="0"/>
        <v>0</v>
      </c>
      <c r="BB9" s="64">
        <f t="shared" si="0"/>
        <v>0</v>
      </c>
      <c r="BC9" s="64">
        <f t="shared" si="0"/>
        <v>0</v>
      </c>
      <c r="BD9" s="71">
        <f t="shared" si="0"/>
        <v>0</v>
      </c>
      <c r="BE9" s="71">
        <f t="shared" si="0"/>
        <v>0</v>
      </c>
      <c r="BF9" s="36">
        <f t="shared" si="0"/>
        <v>-2021</v>
      </c>
      <c r="BG9" s="36">
        <f t="shared" si="0"/>
        <v>0</v>
      </c>
      <c r="BH9" s="36">
        <f t="shared" si="0"/>
        <v>-11.92</v>
      </c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60"/>
      <c r="BX9" s="60"/>
      <c r="BY9" s="60"/>
      <c r="BZ9" s="60"/>
      <c r="CA9" s="60"/>
      <c r="CB9" s="12"/>
      <c r="CC9" s="60"/>
      <c r="CD9" s="60"/>
      <c r="CE9" s="60"/>
      <c r="CF9" s="60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6"/>
      <c r="CR9" s="36"/>
      <c r="CS9" s="38"/>
      <c r="CT9" s="38"/>
      <c r="CU9" s="38"/>
      <c r="CV9" s="12"/>
    </row>
    <row r="10" s="2" customFormat="1" customHeight="1" spans="1:100">
      <c r="A10" s="13" t="s">
        <v>82</v>
      </c>
      <c r="B10" s="14"/>
      <c r="C10" s="15"/>
      <c r="D10" s="16"/>
      <c r="E10" s="17">
        <f t="shared" ref="E10:K10" si="1">E11+E63+E72+E74+E84+E87+E90</f>
        <v>66</v>
      </c>
      <c r="F10" s="18"/>
      <c r="G10" s="19"/>
      <c r="H10" s="16"/>
      <c r="I10" s="40">
        <f t="shared" si="1"/>
        <v>197388.5213</v>
      </c>
      <c r="J10" s="40">
        <f t="shared" si="1"/>
        <v>62896.597</v>
      </c>
      <c r="K10" s="19">
        <f t="shared" si="1"/>
        <v>134491.9243</v>
      </c>
      <c r="L10" s="19">
        <f t="shared" ref="L10:Z10" si="2">L11+L63+L72+L74+L84+L87+L90</f>
        <v>197388.5213</v>
      </c>
      <c r="M10" s="19">
        <f t="shared" si="2"/>
        <v>83100.3297</v>
      </c>
      <c r="N10" s="19">
        <f t="shared" si="2"/>
        <v>75610.3297</v>
      </c>
      <c r="O10" s="19">
        <f t="shared" si="2"/>
        <v>40052</v>
      </c>
      <c r="P10" s="19">
        <f t="shared" si="2"/>
        <v>31003</v>
      </c>
      <c r="Q10" s="19">
        <f t="shared" si="2"/>
        <v>0</v>
      </c>
      <c r="R10" s="19">
        <f t="shared" si="2"/>
        <v>9049</v>
      </c>
      <c r="S10" s="19">
        <f t="shared" si="2"/>
        <v>35558.3297</v>
      </c>
      <c r="T10" s="19">
        <f t="shared" si="2"/>
        <v>4827</v>
      </c>
      <c r="U10" s="17">
        <f t="shared" si="2"/>
        <v>4827</v>
      </c>
      <c r="V10" s="17">
        <f t="shared" si="2"/>
        <v>4669</v>
      </c>
      <c r="W10" s="19">
        <f t="shared" si="2"/>
        <v>0</v>
      </c>
      <c r="X10" s="19">
        <f t="shared" si="2"/>
        <v>158</v>
      </c>
      <c r="Y10" s="19">
        <f t="shared" si="2"/>
        <v>0</v>
      </c>
      <c r="Z10" s="19">
        <f t="shared" si="2"/>
        <v>2297</v>
      </c>
      <c r="AA10" s="17">
        <f t="shared" ref="AA10:BW10" si="3">AA11+AA63+AA72+AA74+AA84+AA87+AA90</f>
        <v>2297</v>
      </c>
      <c r="AB10" s="17">
        <f t="shared" si="3"/>
        <v>2297</v>
      </c>
      <c r="AC10" s="19">
        <f t="shared" si="3"/>
        <v>0</v>
      </c>
      <c r="AD10" s="19">
        <f t="shared" si="3"/>
        <v>0</v>
      </c>
      <c r="AE10" s="19">
        <f t="shared" si="3"/>
        <v>0</v>
      </c>
      <c r="AF10" s="19">
        <f t="shared" si="3"/>
        <v>0</v>
      </c>
      <c r="AG10" s="19">
        <f t="shared" si="3"/>
        <v>366</v>
      </c>
      <c r="AH10" s="19">
        <f t="shared" si="3"/>
        <v>366</v>
      </c>
      <c r="AI10" s="19">
        <f t="shared" si="3"/>
        <v>0</v>
      </c>
      <c r="AJ10" s="19">
        <f t="shared" si="3"/>
        <v>0</v>
      </c>
      <c r="AK10" s="65">
        <f t="shared" si="3"/>
        <v>93213.1916</v>
      </c>
      <c r="AL10" s="40">
        <f t="shared" si="3"/>
        <v>15279.597</v>
      </c>
      <c r="AM10" s="19">
        <f t="shared" si="3"/>
        <v>0</v>
      </c>
      <c r="AN10" s="19">
        <f t="shared" si="3"/>
        <v>129</v>
      </c>
      <c r="AO10" s="19">
        <f t="shared" si="3"/>
        <v>2753</v>
      </c>
      <c r="AP10" s="19">
        <f t="shared" si="3"/>
        <v>337</v>
      </c>
      <c r="AQ10" s="19">
        <f t="shared" si="3"/>
        <v>179.895</v>
      </c>
      <c r="AR10" s="19">
        <f t="shared" si="3"/>
        <v>410</v>
      </c>
      <c r="AS10" s="19">
        <f t="shared" si="3"/>
        <v>75</v>
      </c>
      <c r="AT10" s="19">
        <f t="shared" si="3"/>
        <v>157.64</v>
      </c>
      <c r="AU10" s="19">
        <f t="shared" si="3"/>
        <v>186</v>
      </c>
      <c r="AV10" s="19">
        <f t="shared" si="3"/>
        <v>35</v>
      </c>
      <c r="AW10" s="19">
        <f t="shared" si="3"/>
        <v>1488.88</v>
      </c>
      <c r="AX10" s="19">
        <f t="shared" si="3"/>
        <v>326.95</v>
      </c>
      <c r="AY10" s="19">
        <f t="shared" si="3"/>
        <v>1911.4</v>
      </c>
      <c r="AZ10" s="19">
        <f t="shared" si="3"/>
        <v>30.18</v>
      </c>
      <c r="BA10" s="19">
        <f t="shared" si="3"/>
        <v>5563.3</v>
      </c>
      <c r="BB10" s="19">
        <f t="shared" si="3"/>
        <v>26.5</v>
      </c>
      <c r="BC10" s="19">
        <f t="shared" si="3"/>
        <v>417.49</v>
      </c>
      <c r="BD10" s="65">
        <f t="shared" si="3"/>
        <v>131.212</v>
      </c>
      <c r="BE10" s="19">
        <f t="shared" si="3"/>
        <v>121.15</v>
      </c>
      <c r="BF10" s="19">
        <f t="shared" si="3"/>
        <v>0</v>
      </c>
      <c r="BG10" s="19">
        <f t="shared" si="3"/>
        <v>1000</v>
      </c>
      <c r="BH10" s="19">
        <f t="shared" si="3"/>
        <v>0</v>
      </c>
      <c r="BI10" s="19">
        <f t="shared" si="3"/>
        <v>0</v>
      </c>
      <c r="BJ10" s="19">
        <f t="shared" si="3"/>
        <v>0</v>
      </c>
      <c r="BK10" s="19">
        <f t="shared" si="3"/>
        <v>0</v>
      </c>
      <c r="BL10" s="19">
        <f t="shared" si="3"/>
        <v>0</v>
      </c>
      <c r="BM10" s="19">
        <f t="shared" si="3"/>
        <v>0</v>
      </c>
      <c r="BN10" s="19">
        <f t="shared" si="3"/>
        <v>0</v>
      </c>
      <c r="BO10" s="19">
        <f t="shared" si="3"/>
        <v>0</v>
      </c>
      <c r="BP10" s="19">
        <f t="shared" si="3"/>
        <v>0</v>
      </c>
      <c r="BQ10" s="19">
        <f t="shared" si="3"/>
        <v>0</v>
      </c>
      <c r="BR10" s="19">
        <f t="shared" si="3"/>
        <v>0</v>
      </c>
      <c r="BS10" s="19">
        <f t="shared" si="3"/>
        <v>0</v>
      </c>
      <c r="BT10" s="19">
        <f t="shared" si="3"/>
        <v>0</v>
      </c>
      <c r="BU10" s="19">
        <f t="shared" si="3"/>
        <v>0</v>
      </c>
      <c r="BV10" s="19">
        <f t="shared" si="3"/>
        <v>0</v>
      </c>
      <c r="BW10" s="19">
        <f t="shared" si="3"/>
        <v>0</v>
      </c>
      <c r="BX10" s="19">
        <f t="shared" ref="BX10:CU10" si="4">BX11+BX63+BX72+BX74+BX84+BX87+BX90</f>
        <v>0</v>
      </c>
      <c r="BY10" s="19">
        <f t="shared" si="4"/>
        <v>0</v>
      </c>
      <c r="BZ10" s="19">
        <f t="shared" si="4"/>
        <v>0</v>
      </c>
      <c r="CA10" s="19">
        <f t="shared" si="4"/>
        <v>0</v>
      </c>
      <c r="CB10" s="19">
        <f t="shared" si="4"/>
        <v>0</v>
      </c>
      <c r="CC10" s="19">
        <f t="shared" si="4"/>
        <v>0</v>
      </c>
      <c r="CD10" s="19">
        <f t="shared" si="4"/>
        <v>0</v>
      </c>
      <c r="CE10" s="19">
        <f t="shared" si="4"/>
        <v>0</v>
      </c>
      <c r="CF10" s="19">
        <f t="shared" si="4"/>
        <v>0</v>
      </c>
      <c r="CG10" s="19">
        <f t="shared" si="4"/>
        <v>70773.5946</v>
      </c>
      <c r="CH10" s="19">
        <f t="shared" si="4"/>
        <v>75</v>
      </c>
      <c r="CI10" s="19">
        <f t="shared" si="4"/>
        <v>75</v>
      </c>
      <c r="CJ10" s="19">
        <f t="shared" si="4"/>
        <v>0</v>
      </c>
      <c r="CK10" s="19">
        <f t="shared" si="4"/>
        <v>0</v>
      </c>
      <c r="CL10" s="19">
        <f t="shared" si="4"/>
        <v>0</v>
      </c>
      <c r="CM10" s="19">
        <f t="shared" si="4"/>
        <v>0</v>
      </c>
      <c r="CN10" s="19">
        <f t="shared" si="4"/>
        <v>21000</v>
      </c>
      <c r="CO10" s="19">
        <f t="shared" si="4"/>
        <v>0</v>
      </c>
      <c r="CP10" s="76">
        <f t="shared" si="4"/>
        <v>21000</v>
      </c>
      <c r="CQ10" s="19">
        <f t="shared" si="4"/>
        <v>0</v>
      </c>
      <c r="CR10" s="19">
        <f t="shared" si="4"/>
        <v>0</v>
      </c>
      <c r="CS10" s="19">
        <f t="shared" si="4"/>
        <v>0</v>
      </c>
      <c r="CT10" s="19">
        <f t="shared" si="4"/>
        <v>0</v>
      </c>
      <c r="CU10" s="19">
        <f t="shared" si="4"/>
        <v>0</v>
      </c>
      <c r="CV10" s="16"/>
    </row>
    <row r="11" s="2" customFormat="1" customHeight="1" spans="1:100">
      <c r="A11" s="20" t="s">
        <v>83</v>
      </c>
      <c r="B11" s="20"/>
      <c r="C11" s="20" t="s">
        <v>84</v>
      </c>
      <c r="D11" s="20"/>
      <c r="E11" s="20">
        <f t="shared" ref="E11:K11" si="5">E12+E37+E51</f>
        <v>45</v>
      </c>
      <c r="F11" s="21"/>
      <c r="G11" s="20"/>
      <c r="H11" s="22"/>
      <c r="I11" s="22">
        <f t="shared" si="5"/>
        <v>122092.838</v>
      </c>
      <c r="J11" s="22">
        <f t="shared" si="5"/>
        <v>40699.8754</v>
      </c>
      <c r="K11" s="22">
        <f t="shared" si="5"/>
        <v>81392.9626</v>
      </c>
      <c r="L11" s="22">
        <f t="shared" ref="L11:Z11" si="6">L12+L37+L51</f>
        <v>122092.838</v>
      </c>
      <c r="M11" s="22">
        <f t="shared" si="6"/>
        <v>62041.94</v>
      </c>
      <c r="N11" s="22">
        <f t="shared" si="6"/>
        <v>59378.94</v>
      </c>
      <c r="O11" s="22">
        <f t="shared" si="6"/>
        <v>31080.854</v>
      </c>
      <c r="P11" s="22">
        <f t="shared" si="6"/>
        <v>22937.174</v>
      </c>
      <c r="Q11" s="22">
        <f t="shared" si="6"/>
        <v>0</v>
      </c>
      <c r="R11" s="22">
        <f t="shared" si="6"/>
        <v>8143.68</v>
      </c>
      <c r="S11" s="22">
        <f t="shared" si="6"/>
        <v>28298.086</v>
      </c>
      <c r="T11" s="22">
        <f t="shared" si="6"/>
        <v>0</v>
      </c>
      <c r="U11" s="58">
        <f t="shared" si="6"/>
        <v>0</v>
      </c>
      <c r="V11" s="58">
        <f t="shared" si="6"/>
        <v>0</v>
      </c>
      <c r="W11" s="22">
        <f t="shared" si="6"/>
        <v>0</v>
      </c>
      <c r="X11" s="22">
        <f t="shared" si="6"/>
        <v>0</v>
      </c>
      <c r="Y11" s="22">
        <f t="shared" si="6"/>
        <v>0</v>
      </c>
      <c r="Z11" s="22">
        <f t="shared" si="6"/>
        <v>2297</v>
      </c>
      <c r="AA11" s="58">
        <f t="shared" ref="AA11:BW11" si="7">AA12+AA37+AA51</f>
        <v>2297</v>
      </c>
      <c r="AB11" s="58">
        <f t="shared" si="7"/>
        <v>2297</v>
      </c>
      <c r="AC11" s="22">
        <f t="shared" si="7"/>
        <v>0</v>
      </c>
      <c r="AD11" s="22">
        <f t="shared" si="7"/>
        <v>0</v>
      </c>
      <c r="AE11" s="22">
        <f t="shared" si="7"/>
        <v>0</v>
      </c>
      <c r="AF11" s="22">
        <f t="shared" si="7"/>
        <v>0</v>
      </c>
      <c r="AG11" s="22">
        <f t="shared" si="7"/>
        <v>366</v>
      </c>
      <c r="AH11" s="22">
        <f t="shared" si="7"/>
        <v>366</v>
      </c>
      <c r="AI11" s="22">
        <f t="shared" si="7"/>
        <v>0</v>
      </c>
      <c r="AJ11" s="22">
        <f t="shared" si="7"/>
        <v>0</v>
      </c>
      <c r="AK11" s="22">
        <f t="shared" si="7"/>
        <v>59975.898</v>
      </c>
      <c r="AL11" s="22">
        <f t="shared" si="7"/>
        <v>6881.0214</v>
      </c>
      <c r="AM11" s="22">
        <f t="shared" si="7"/>
        <v>0</v>
      </c>
      <c r="AN11" s="22">
        <f t="shared" si="7"/>
        <v>129</v>
      </c>
      <c r="AO11" s="22">
        <f t="shared" si="7"/>
        <v>2753</v>
      </c>
      <c r="AP11" s="22">
        <f t="shared" si="7"/>
        <v>0</v>
      </c>
      <c r="AQ11" s="22">
        <f t="shared" si="7"/>
        <v>179.895</v>
      </c>
      <c r="AR11" s="22">
        <f t="shared" si="7"/>
        <v>302.02</v>
      </c>
      <c r="AS11" s="22">
        <f t="shared" si="7"/>
        <v>75</v>
      </c>
      <c r="AT11" s="22">
        <f t="shared" si="7"/>
        <v>157.64</v>
      </c>
      <c r="AU11" s="22">
        <f t="shared" si="7"/>
        <v>186</v>
      </c>
      <c r="AV11" s="22">
        <f t="shared" si="7"/>
        <v>0</v>
      </c>
      <c r="AW11" s="22">
        <f t="shared" si="7"/>
        <v>0</v>
      </c>
      <c r="AX11" s="22">
        <f t="shared" si="7"/>
        <v>326.95</v>
      </c>
      <c r="AY11" s="22">
        <f t="shared" si="7"/>
        <v>69.8064</v>
      </c>
      <c r="AZ11" s="22">
        <f t="shared" si="7"/>
        <v>0</v>
      </c>
      <c r="BA11" s="22">
        <f t="shared" si="7"/>
        <v>1608.57</v>
      </c>
      <c r="BB11" s="22">
        <f t="shared" si="7"/>
        <v>26.5</v>
      </c>
      <c r="BC11" s="22">
        <f t="shared" si="7"/>
        <v>417.49</v>
      </c>
      <c r="BD11" s="22">
        <f t="shared" si="7"/>
        <v>0</v>
      </c>
      <c r="BE11" s="22">
        <f t="shared" si="7"/>
        <v>121.15</v>
      </c>
      <c r="BF11" s="22">
        <f t="shared" si="7"/>
        <v>0</v>
      </c>
      <c r="BG11" s="22">
        <f t="shared" si="7"/>
        <v>528</v>
      </c>
      <c r="BH11" s="22">
        <f t="shared" si="7"/>
        <v>0</v>
      </c>
      <c r="BI11" s="22">
        <f t="shared" si="7"/>
        <v>0</v>
      </c>
      <c r="BJ11" s="22">
        <f t="shared" si="7"/>
        <v>0</v>
      </c>
      <c r="BK11" s="22">
        <f t="shared" si="7"/>
        <v>0</v>
      </c>
      <c r="BL11" s="22">
        <f t="shared" si="7"/>
        <v>0</v>
      </c>
      <c r="BM11" s="22">
        <f t="shared" si="7"/>
        <v>0</v>
      </c>
      <c r="BN11" s="22">
        <f t="shared" si="7"/>
        <v>0</v>
      </c>
      <c r="BO11" s="22">
        <f t="shared" si="7"/>
        <v>0</v>
      </c>
      <c r="BP11" s="22">
        <f t="shared" si="7"/>
        <v>0</v>
      </c>
      <c r="BQ11" s="22">
        <f t="shared" si="7"/>
        <v>0</v>
      </c>
      <c r="BR11" s="22">
        <f t="shared" si="7"/>
        <v>0</v>
      </c>
      <c r="BS11" s="22">
        <f t="shared" si="7"/>
        <v>0</v>
      </c>
      <c r="BT11" s="22">
        <f t="shared" si="7"/>
        <v>0</v>
      </c>
      <c r="BU11" s="22">
        <f t="shared" si="7"/>
        <v>0</v>
      </c>
      <c r="BV11" s="22">
        <f t="shared" si="7"/>
        <v>0</v>
      </c>
      <c r="BW11" s="22">
        <f t="shared" si="7"/>
        <v>0</v>
      </c>
      <c r="BX11" s="22">
        <f t="shared" ref="BX11:CU11" si="8">BX12+BX37+BX51</f>
        <v>0</v>
      </c>
      <c r="BY11" s="22">
        <f t="shared" si="8"/>
        <v>0</v>
      </c>
      <c r="BZ11" s="22">
        <f t="shared" si="8"/>
        <v>0</v>
      </c>
      <c r="CA11" s="22">
        <f t="shared" si="8"/>
        <v>0</v>
      </c>
      <c r="CB11" s="22">
        <f t="shared" si="8"/>
        <v>0</v>
      </c>
      <c r="CC11" s="22">
        <f t="shared" si="8"/>
        <v>0</v>
      </c>
      <c r="CD11" s="22">
        <f t="shared" si="8"/>
        <v>0</v>
      </c>
      <c r="CE11" s="22">
        <f t="shared" si="8"/>
        <v>0</v>
      </c>
      <c r="CF11" s="22">
        <f t="shared" si="8"/>
        <v>0</v>
      </c>
      <c r="CG11" s="22">
        <f t="shared" si="8"/>
        <v>45934.8766</v>
      </c>
      <c r="CH11" s="22">
        <f t="shared" si="8"/>
        <v>75</v>
      </c>
      <c r="CI11" s="22">
        <f t="shared" si="8"/>
        <v>75</v>
      </c>
      <c r="CJ11" s="22">
        <f t="shared" si="8"/>
        <v>0</v>
      </c>
      <c r="CK11" s="22">
        <f t="shared" si="8"/>
        <v>0</v>
      </c>
      <c r="CL11" s="22">
        <f t="shared" si="8"/>
        <v>0</v>
      </c>
      <c r="CM11" s="22">
        <f t="shared" si="8"/>
        <v>0</v>
      </c>
      <c r="CN11" s="22">
        <f t="shared" si="8"/>
        <v>0</v>
      </c>
      <c r="CO11" s="22">
        <f t="shared" si="8"/>
        <v>0</v>
      </c>
      <c r="CP11" s="22">
        <f t="shared" si="8"/>
        <v>0</v>
      </c>
      <c r="CQ11" s="22">
        <f t="shared" si="8"/>
        <v>0</v>
      </c>
      <c r="CR11" s="22">
        <f t="shared" si="8"/>
        <v>0</v>
      </c>
      <c r="CS11" s="22">
        <f t="shared" si="8"/>
        <v>0</v>
      </c>
      <c r="CT11" s="22">
        <f t="shared" si="8"/>
        <v>0</v>
      </c>
      <c r="CU11" s="22">
        <f t="shared" si="8"/>
        <v>0</v>
      </c>
      <c r="CV11" s="20"/>
    </row>
    <row r="12" s="2" customFormat="1" customHeight="1" spans="1:100">
      <c r="A12" s="23" t="s">
        <v>85</v>
      </c>
      <c r="B12" s="23"/>
      <c r="C12" s="23" t="s">
        <v>86</v>
      </c>
      <c r="D12" s="23"/>
      <c r="E12" s="23">
        <v>24</v>
      </c>
      <c r="F12" s="24"/>
      <c r="G12" s="23"/>
      <c r="H12" s="23"/>
      <c r="I12" s="41">
        <f>SUM(I13:I36)</f>
        <v>80291.458</v>
      </c>
      <c r="J12" s="41">
        <f t="shared" ref="I12:K12" si="9">SUM(J13:J36)</f>
        <v>27491.584</v>
      </c>
      <c r="K12" s="41">
        <f t="shared" si="9"/>
        <v>52799.874</v>
      </c>
      <c r="L12" s="41">
        <f t="shared" ref="L12:Z12" si="10">SUM(L13:L36)</f>
        <v>80291.458</v>
      </c>
      <c r="M12" s="41">
        <f t="shared" si="10"/>
        <v>53901.74</v>
      </c>
      <c r="N12" s="41">
        <f t="shared" si="10"/>
        <v>52948.74</v>
      </c>
      <c r="O12" s="41">
        <f t="shared" si="10"/>
        <v>24650.654</v>
      </c>
      <c r="P12" s="41">
        <f t="shared" si="10"/>
        <v>20101.494</v>
      </c>
      <c r="Q12" s="41">
        <f t="shared" si="10"/>
        <v>0</v>
      </c>
      <c r="R12" s="41">
        <f t="shared" si="10"/>
        <v>4549.16</v>
      </c>
      <c r="S12" s="41">
        <f t="shared" si="10"/>
        <v>28298.086</v>
      </c>
      <c r="T12" s="41">
        <f t="shared" si="10"/>
        <v>0</v>
      </c>
      <c r="U12" s="51">
        <f t="shared" si="10"/>
        <v>0</v>
      </c>
      <c r="V12" s="51">
        <f t="shared" si="10"/>
        <v>0</v>
      </c>
      <c r="W12" s="41">
        <f t="shared" si="10"/>
        <v>0</v>
      </c>
      <c r="X12" s="41">
        <f t="shared" si="10"/>
        <v>0</v>
      </c>
      <c r="Y12" s="41">
        <f t="shared" si="10"/>
        <v>0</v>
      </c>
      <c r="Z12" s="41">
        <f t="shared" si="10"/>
        <v>587</v>
      </c>
      <c r="AA12" s="51">
        <f t="shared" ref="AA12:BW12" si="11">SUM(AA13:AA36)</f>
        <v>587</v>
      </c>
      <c r="AB12" s="51">
        <f t="shared" si="11"/>
        <v>587</v>
      </c>
      <c r="AC12" s="41">
        <f t="shared" si="11"/>
        <v>0</v>
      </c>
      <c r="AD12" s="41">
        <f t="shared" si="11"/>
        <v>0</v>
      </c>
      <c r="AE12" s="41">
        <f t="shared" si="11"/>
        <v>0</v>
      </c>
      <c r="AF12" s="41">
        <f t="shared" si="11"/>
        <v>0</v>
      </c>
      <c r="AG12" s="41">
        <f t="shared" si="11"/>
        <v>366</v>
      </c>
      <c r="AH12" s="41">
        <f t="shared" si="11"/>
        <v>366</v>
      </c>
      <c r="AI12" s="41">
        <f t="shared" si="11"/>
        <v>0</v>
      </c>
      <c r="AJ12" s="41">
        <f t="shared" si="11"/>
        <v>0</v>
      </c>
      <c r="AK12" s="41">
        <f t="shared" si="11"/>
        <v>26389.718</v>
      </c>
      <c r="AL12" s="41">
        <f t="shared" si="11"/>
        <v>1887.93</v>
      </c>
      <c r="AM12" s="41">
        <f t="shared" si="11"/>
        <v>0</v>
      </c>
      <c r="AN12" s="41">
        <f t="shared" si="11"/>
        <v>129</v>
      </c>
      <c r="AO12" s="41">
        <f t="shared" si="11"/>
        <v>0</v>
      </c>
      <c r="AP12" s="41">
        <f t="shared" si="11"/>
        <v>0</v>
      </c>
      <c r="AQ12" s="41">
        <f t="shared" si="11"/>
        <v>0</v>
      </c>
      <c r="AR12" s="41">
        <f t="shared" si="11"/>
        <v>0</v>
      </c>
      <c r="AS12" s="41">
        <f t="shared" si="11"/>
        <v>0</v>
      </c>
      <c r="AT12" s="41">
        <f t="shared" si="11"/>
        <v>157.64</v>
      </c>
      <c r="AU12" s="41">
        <f t="shared" si="11"/>
        <v>186</v>
      </c>
      <c r="AV12" s="41">
        <f t="shared" si="11"/>
        <v>0</v>
      </c>
      <c r="AW12" s="41">
        <f t="shared" si="11"/>
        <v>0</v>
      </c>
      <c r="AX12" s="41">
        <f t="shared" si="11"/>
        <v>326.95</v>
      </c>
      <c r="AY12" s="41">
        <f t="shared" si="11"/>
        <v>0</v>
      </c>
      <c r="AZ12" s="41">
        <f t="shared" si="11"/>
        <v>0</v>
      </c>
      <c r="BA12" s="41">
        <f t="shared" si="11"/>
        <v>771.69</v>
      </c>
      <c r="BB12" s="41">
        <f t="shared" si="11"/>
        <v>26.5</v>
      </c>
      <c r="BC12" s="41">
        <f t="shared" si="11"/>
        <v>100</v>
      </c>
      <c r="BD12" s="41">
        <f t="shared" si="11"/>
        <v>0</v>
      </c>
      <c r="BE12" s="41">
        <f t="shared" si="11"/>
        <v>121.15</v>
      </c>
      <c r="BF12" s="41">
        <f t="shared" si="11"/>
        <v>0</v>
      </c>
      <c r="BG12" s="41">
        <f t="shared" si="11"/>
        <v>69</v>
      </c>
      <c r="BH12" s="41">
        <f t="shared" si="11"/>
        <v>0</v>
      </c>
      <c r="BI12" s="41">
        <f t="shared" si="11"/>
        <v>0</v>
      </c>
      <c r="BJ12" s="41">
        <f t="shared" si="11"/>
        <v>0</v>
      </c>
      <c r="BK12" s="41">
        <f t="shared" si="11"/>
        <v>0</v>
      </c>
      <c r="BL12" s="41">
        <f t="shared" si="11"/>
        <v>0</v>
      </c>
      <c r="BM12" s="41">
        <f t="shared" si="11"/>
        <v>0</v>
      </c>
      <c r="BN12" s="41">
        <f t="shared" si="11"/>
        <v>0</v>
      </c>
      <c r="BO12" s="41">
        <f t="shared" si="11"/>
        <v>0</v>
      </c>
      <c r="BP12" s="41">
        <f t="shared" si="11"/>
        <v>0</v>
      </c>
      <c r="BQ12" s="41">
        <f t="shared" si="11"/>
        <v>0</v>
      </c>
      <c r="BR12" s="41">
        <f t="shared" si="11"/>
        <v>0</v>
      </c>
      <c r="BS12" s="41">
        <f t="shared" si="11"/>
        <v>0</v>
      </c>
      <c r="BT12" s="41">
        <f t="shared" si="11"/>
        <v>0</v>
      </c>
      <c r="BU12" s="41">
        <f t="shared" si="11"/>
        <v>0</v>
      </c>
      <c r="BV12" s="41">
        <f t="shared" si="11"/>
        <v>0</v>
      </c>
      <c r="BW12" s="41">
        <f t="shared" si="11"/>
        <v>0</v>
      </c>
      <c r="BX12" s="41">
        <f t="shared" ref="BX12:CU12" si="12">SUM(BX13:BX36)</f>
        <v>0</v>
      </c>
      <c r="BY12" s="41">
        <f t="shared" si="12"/>
        <v>0</v>
      </c>
      <c r="BZ12" s="41">
        <f t="shared" si="12"/>
        <v>0</v>
      </c>
      <c r="CA12" s="41">
        <f t="shared" si="12"/>
        <v>0</v>
      </c>
      <c r="CB12" s="41">
        <f t="shared" si="12"/>
        <v>0</v>
      </c>
      <c r="CC12" s="41">
        <f t="shared" si="12"/>
        <v>0</v>
      </c>
      <c r="CD12" s="41">
        <f t="shared" si="12"/>
        <v>0</v>
      </c>
      <c r="CE12" s="41">
        <f t="shared" si="12"/>
        <v>0</v>
      </c>
      <c r="CF12" s="41">
        <f t="shared" si="12"/>
        <v>0</v>
      </c>
      <c r="CG12" s="41">
        <f t="shared" si="12"/>
        <v>24501.788</v>
      </c>
      <c r="CH12" s="41">
        <f t="shared" si="12"/>
        <v>0</v>
      </c>
      <c r="CI12" s="41">
        <f t="shared" si="12"/>
        <v>0</v>
      </c>
      <c r="CJ12" s="41">
        <f t="shared" si="12"/>
        <v>0</v>
      </c>
      <c r="CK12" s="41">
        <f t="shared" si="12"/>
        <v>0</v>
      </c>
      <c r="CL12" s="41">
        <f t="shared" si="12"/>
        <v>0</v>
      </c>
      <c r="CM12" s="41">
        <f t="shared" si="12"/>
        <v>0</v>
      </c>
      <c r="CN12" s="41">
        <f t="shared" si="12"/>
        <v>0</v>
      </c>
      <c r="CO12" s="41">
        <f t="shared" si="12"/>
        <v>0</v>
      </c>
      <c r="CP12" s="41">
        <f t="shared" si="12"/>
        <v>0</v>
      </c>
      <c r="CQ12" s="41">
        <f t="shared" si="12"/>
        <v>0</v>
      </c>
      <c r="CR12" s="41">
        <f t="shared" si="12"/>
        <v>0</v>
      </c>
      <c r="CS12" s="41">
        <f t="shared" si="12"/>
        <v>0</v>
      </c>
      <c r="CT12" s="41">
        <f t="shared" si="12"/>
        <v>0</v>
      </c>
      <c r="CU12" s="41">
        <f t="shared" si="12"/>
        <v>0</v>
      </c>
      <c r="CV12" s="23"/>
    </row>
    <row r="13" s="2" customFormat="1" ht="125" customHeight="1" spans="1:100">
      <c r="A13" s="12">
        <v>1</v>
      </c>
      <c r="B13" s="12" t="s">
        <v>87</v>
      </c>
      <c r="C13" s="12" t="s">
        <v>88</v>
      </c>
      <c r="D13" s="12" t="s">
        <v>84</v>
      </c>
      <c r="E13" s="12" t="s">
        <v>89</v>
      </c>
      <c r="F13" s="25" t="s">
        <v>90</v>
      </c>
      <c r="G13" s="12" t="s">
        <v>91</v>
      </c>
      <c r="H13" s="12" t="s">
        <v>92</v>
      </c>
      <c r="I13" s="12">
        <f t="shared" ref="I13:I36" si="13">N13+T13+Z13+AF13+AG13+AJ13+AK13+CK13+CN13+CQ13+CR13+CS13+CH13</f>
        <v>1018.07</v>
      </c>
      <c r="J13" s="12">
        <f t="shared" ref="J13:J36" si="14">O13+U13+AA13+AH13+AL13+CI13+CL13+CO13+CT13</f>
        <v>1018.07</v>
      </c>
      <c r="K13" s="42">
        <f t="shared" ref="K13:K36" si="15">I13-J13</f>
        <v>0</v>
      </c>
      <c r="L13" s="39">
        <f t="shared" ref="L13:L36" si="16">M13+AK13+CK13+CN13+CQ13+CR13+CS13+CH13</f>
        <v>1018.07</v>
      </c>
      <c r="M13" s="39">
        <f t="shared" ref="M13:M36" si="17">N13+T13+Z13+AF13+AG13+AJ13</f>
        <v>1018.07</v>
      </c>
      <c r="N13" s="39">
        <v>1018.07</v>
      </c>
      <c r="O13" s="39">
        <f t="shared" ref="O13:O36" si="18">SUM(P13:R13)</f>
        <v>1018.07</v>
      </c>
      <c r="P13" s="42">
        <v>1018.07</v>
      </c>
      <c r="Q13" s="39"/>
      <c r="R13" s="39"/>
      <c r="S13" s="39">
        <f t="shared" ref="S13:S36" si="19">N13-O13</f>
        <v>0</v>
      </c>
      <c r="T13" s="12"/>
      <c r="U13" s="45">
        <f t="shared" ref="U13:U36" si="20">SUM(V13:X13)</f>
        <v>0</v>
      </c>
      <c r="V13" s="45"/>
      <c r="W13" s="12"/>
      <c r="X13" s="12"/>
      <c r="Y13" s="12">
        <f t="shared" ref="Y13:Y36" si="21">T13-U13</f>
        <v>0</v>
      </c>
      <c r="Z13" s="45"/>
      <c r="AA13" s="45">
        <f t="shared" ref="AA13:AA36" si="22">SUM(AB13:AD13)</f>
        <v>0</v>
      </c>
      <c r="AB13" s="45"/>
      <c r="AC13" s="45"/>
      <c r="AD13" s="45"/>
      <c r="AE13" s="45">
        <f>Z13-AA13</f>
        <v>0</v>
      </c>
      <c r="AF13" s="12"/>
      <c r="AG13" s="26"/>
      <c r="AH13" s="26"/>
      <c r="AI13" s="12">
        <f t="shared" ref="AI13:AI36" si="23">AG13-AH13</f>
        <v>0</v>
      </c>
      <c r="AJ13" s="12"/>
      <c r="AK13" s="12"/>
      <c r="AL13" s="12">
        <f t="shared" ref="AL13:AL36" si="24">SUM(AM13:CF13)</f>
        <v>0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f t="shared" ref="CG13:CG36" si="25">AK13-AL13</f>
        <v>0</v>
      </c>
      <c r="CH13" s="12"/>
      <c r="CI13" s="12"/>
      <c r="CJ13" s="12">
        <f t="shared" ref="CJ13:CJ36" si="26">CH13-CI13</f>
        <v>0</v>
      </c>
      <c r="CK13" s="12"/>
      <c r="CL13" s="12"/>
      <c r="CM13" s="12">
        <f t="shared" ref="CM13:CM36" si="27">CK13-CL13</f>
        <v>0</v>
      </c>
      <c r="CN13" s="12"/>
      <c r="CO13" s="12"/>
      <c r="CP13" s="12">
        <f t="shared" ref="CP13:CP36" si="28">CN13-CO13</f>
        <v>0</v>
      </c>
      <c r="CQ13" s="12"/>
      <c r="CR13" s="12"/>
      <c r="CS13" s="12"/>
      <c r="CT13" s="12"/>
      <c r="CU13" s="12">
        <f t="shared" ref="CU13:CU36" si="29">CS13-CT13</f>
        <v>0</v>
      </c>
      <c r="CV13" s="12"/>
    </row>
    <row r="14" s="2" customFormat="1" ht="108" customHeight="1" spans="1:100">
      <c r="A14" s="12">
        <v>2</v>
      </c>
      <c r="B14" s="12" t="s">
        <v>93</v>
      </c>
      <c r="C14" s="12" t="s">
        <v>94</v>
      </c>
      <c r="D14" s="12" t="s">
        <v>84</v>
      </c>
      <c r="E14" s="12" t="s">
        <v>89</v>
      </c>
      <c r="F14" s="25" t="s">
        <v>95</v>
      </c>
      <c r="G14" s="12" t="s">
        <v>91</v>
      </c>
      <c r="H14" s="12" t="s">
        <v>96</v>
      </c>
      <c r="I14" s="12">
        <f t="shared" si="13"/>
        <v>1297.13</v>
      </c>
      <c r="J14" s="12">
        <f t="shared" si="14"/>
        <v>1297.13</v>
      </c>
      <c r="K14" s="42">
        <f t="shared" si="15"/>
        <v>0</v>
      </c>
      <c r="L14" s="39">
        <f t="shared" si="16"/>
        <v>1297.13</v>
      </c>
      <c r="M14" s="39">
        <f t="shared" si="17"/>
        <v>1297.13</v>
      </c>
      <c r="N14" s="39">
        <v>1297.13</v>
      </c>
      <c r="O14" s="39">
        <f t="shared" si="18"/>
        <v>1297.13</v>
      </c>
      <c r="P14" s="42">
        <v>1297.13</v>
      </c>
      <c r="Q14" s="39"/>
      <c r="R14" s="39"/>
      <c r="S14" s="39">
        <f t="shared" si="19"/>
        <v>0</v>
      </c>
      <c r="T14" s="39"/>
      <c r="U14" s="45">
        <f t="shared" si="20"/>
        <v>0</v>
      </c>
      <c r="V14" s="45"/>
      <c r="W14" s="12"/>
      <c r="X14" s="12"/>
      <c r="Y14" s="12">
        <f t="shared" si="21"/>
        <v>0</v>
      </c>
      <c r="Z14" s="39"/>
      <c r="AA14" s="45">
        <f t="shared" si="22"/>
        <v>0</v>
      </c>
      <c r="AB14" s="45"/>
      <c r="AC14" s="39"/>
      <c r="AD14" s="39"/>
      <c r="AE14" s="39"/>
      <c r="AF14" s="12"/>
      <c r="AG14" s="26"/>
      <c r="AH14" s="26"/>
      <c r="AI14" s="12">
        <f t="shared" si="23"/>
        <v>0</v>
      </c>
      <c r="AJ14" s="12"/>
      <c r="AK14" s="12"/>
      <c r="AL14" s="12">
        <f t="shared" si="24"/>
        <v>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>
        <f t="shared" si="25"/>
        <v>0</v>
      </c>
      <c r="CH14" s="12"/>
      <c r="CI14" s="12"/>
      <c r="CJ14" s="12">
        <f t="shared" si="26"/>
        <v>0</v>
      </c>
      <c r="CK14" s="12"/>
      <c r="CL14" s="12"/>
      <c r="CM14" s="12">
        <f t="shared" si="27"/>
        <v>0</v>
      </c>
      <c r="CN14" s="12"/>
      <c r="CO14" s="12"/>
      <c r="CP14" s="12">
        <f t="shared" si="28"/>
        <v>0</v>
      </c>
      <c r="CQ14" s="12"/>
      <c r="CR14" s="12"/>
      <c r="CS14" s="12"/>
      <c r="CT14" s="12"/>
      <c r="CU14" s="12">
        <f t="shared" si="29"/>
        <v>0</v>
      </c>
      <c r="CV14" s="12"/>
    </row>
    <row r="15" s="2" customFormat="1" ht="135" customHeight="1" spans="1:100">
      <c r="A15" s="12">
        <v>3</v>
      </c>
      <c r="B15" s="12" t="s">
        <v>97</v>
      </c>
      <c r="C15" s="12" t="s">
        <v>98</v>
      </c>
      <c r="D15" s="12" t="s">
        <v>84</v>
      </c>
      <c r="E15" s="12" t="s">
        <v>89</v>
      </c>
      <c r="F15" s="25" t="s">
        <v>99</v>
      </c>
      <c r="G15" s="12" t="s">
        <v>100</v>
      </c>
      <c r="H15" s="12" t="s">
        <v>96</v>
      </c>
      <c r="I15" s="12">
        <f t="shared" si="13"/>
        <v>3852</v>
      </c>
      <c r="J15" s="43">
        <f t="shared" si="14"/>
        <v>0</v>
      </c>
      <c r="K15" s="42">
        <f t="shared" si="15"/>
        <v>3852</v>
      </c>
      <c r="L15" s="39">
        <f t="shared" si="16"/>
        <v>3852</v>
      </c>
      <c r="M15" s="39">
        <f t="shared" si="17"/>
        <v>0</v>
      </c>
      <c r="N15" s="39"/>
      <c r="O15" s="39">
        <f t="shared" si="18"/>
        <v>0</v>
      </c>
      <c r="P15" s="42"/>
      <c r="Q15" s="39"/>
      <c r="R15" s="39"/>
      <c r="S15" s="39">
        <f t="shared" si="19"/>
        <v>0</v>
      </c>
      <c r="T15" s="12"/>
      <c r="U15" s="45">
        <f t="shared" si="20"/>
        <v>0</v>
      </c>
      <c r="V15" s="45"/>
      <c r="W15" s="12"/>
      <c r="X15" s="12"/>
      <c r="Y15" s="12">
        <f t="shared" si="21"/>
        <v>0</v>
      </c>
      <c r="Z15" s="12"/>
      <c r="AA15" s="45">
        <f t="shared" si="22"/>
        <v>0</v>
      </c>
      <c r="AB15" s="45"/>
      <c r="AC15" s="12"/>
      <c r="AD15" s="12"/>
      <c r="AE15" s="12"/>
      <c r="AF15" s="12"/>
      <c r="AG15" s="26"/>
      <c r="AH15" s="26"/>
      <c r="AI15" s="12">
        <f t="shared" si="23"/>
        <v>0</v>
      </c>
      <c r="AJ15" s="12"/>
      <c r="AK15" s="12">
        <v>3852</v>
      </c>
      <c r="AL15" s="12">
        <f t="shared" si="24"/>
        <v>0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>
        <f t="shared" si="25"/>
        <v>3852</v>
      </c>
      <c r="CH15" s="12"/>
      <c r="CI15" s="12"/>
      <c r="CJ15" s="12">
        <f t="shared" si="26"/>
        <v>0</v>
      </c>
      <c r="CK15" s="12"/>
      <c r="CL15" s="12"/>
      <c r="CM15" s="12">
        <f t="shared" si="27"/>
        <v>0</v>
      </c>
      <c r="CN15" s="12"/>
      <c r="CO15" s="12"/>
      <c r="CP15" s="12">
        <f t="shared" si="28"/>
        <v>0</v>
      </c>
      <c r="CQ15" s="12"/>
      <c r="CR15" s="12"/>
      <c r="CS15" s="12"/>
      <c r="CT15" s="12"/>
      <c r="CU15" s="12">
        <f t="shared" si="29"/>
        <v>0</v>
      </c>
      <c r="CV15" s="12"/>
    </row>
    <row r="16" s="2" customFormat="1" ht="139" customHeight="1" spans="1:100">
      <c r="A16" s="12">
        <v>4</v>
      </c>
      <c r="B16" s="12" t="s">
        <v>101</v>
      </c>
      <c r="C16" s="12" t="s">
        <v>102</v>
      </c>
      <c r="D16" s="12" t="s">
        <v>84</v>
      </c>
      <c r="E16" s="12" t="s">
        <v>89</v>
      </c>
      <c r="F16" s="25" t="s">
        <v>103</v>
      </c>
      <c r="G16" s="12" t="s">
        <v>104</v>
      </c>
      <c r="H16" s="12" t="s">
        <v>96</v>
      </c>
      <c r="I16" s="12">
        <f t="shared" si="13"/>
        <v>1757.3</v>
      </c>
      <c r="J16" s="12">
        <f t="shared" si="14"/>
        <v>0</v>
      </c>
      <c r="K16" s="42">
        <f t="shared" si="15"/>
        <v>1757.3</v>
      </c>
      <c r="L16" s="39">
        <f t="shared" si="16"/>
        <v>1757.3</v>
      </c>
      <c r="M16" s="39">
        <f t="shared" si="17"/>
        <v>0</v>
      </c>
      <c r="N16" s="39"/>
      <c r="O16" s="39">
        <f t="shared" si="18"/>
        <v>0</v>
      </c>
      <c r="P16" s="42"/>
      <c r="Q16" s="39"/>
      <c r="R16" s="39"/>
      <c r="S16" s="39">
        <f t="shared" si="19"/>
        <v>0</v>
      </c>
      <c r="T16" s="12"/>
      <c r="U16" s="45">
        <f t="shared" si="20"/>
        <v>0</v>
      </c>
      <c r="V16" s="45"/>
      <c r="W16" s="12"/>
      <c r="X16" s="12"/>
      <c r="Y16" s="12">
        <f t="shared" si="21"/>
        <v>0</v>
      </c>
      <c r="Z16" s="12"/>
      <c r="AA16" s="45">
        <f t="shared" si="22"/>
        <v>0</v>
      </c>
      <c r="AB16" s="45"/>
      <c r="AC16" s="12"/>
      <c r="AD16" s="12"/>
      <c r="AE16" s="12"/>
      <c r="AF16" s="12"/>
      <c r="AG16" s="26"/>
      <c r="AH16" s="26"/>
      <c r="AI16" s="12">
        <f t="shared" si="23"/>
        <v>0</v>
      </c>
      <c r="AJ16" s="12"/>
      <c r="AK16" s="44">
        <v>1757.3</v>
      </c>
      <c r="AL16" s="12">
        <f t="shared" si="24"/>
        <v>0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>
        <f t="shared" si="25"/>
        <v>1757.3</v>
      </c>
      <c r="CH16" s="12"/>
      <c r="CI16" s="12"/>
      <c r="CJ16" s="12">
        <f t="shared" si="26"/>
        <v>0</v>
      </c>
      <c r="CK16" s="12"/>
      <c r="CL16" s="12"/>
      <c r="CM16" s="12">
        <f t="shared" si="27"/>
        <v>0</v>
      </c>
      <c r="CN16" s="12"/>
      <c r="CO16" s="12"/>
      <c r="CP16" s="12">
        <f t="shared" si="28"/>
        <v>0</v>
      </c>
      <c r="CQ16" s="12"/>
      <c r="CR16" s="12"/>
      <c r="CS16" s="12"/>
      <c r="CT16" s="12"/>
      <c r="CU16" s="12">
        <f t="shared" si="29"/>
        <v>0</v>
      </c>
      <c r="CV16" s="12"/>
    </row>
    <row r="17" s="2" customFormat="1" ht="314" customHeight="1" spans="1:100">
      <c r="A17" s="12">
        <v>5</v>
      </c>
      <c r="B17" s="12" t="s">
        <v>105</v>
      </c>
      <c r="C17" s="12" t="s">
        <v>106</v>
      </c>
      <c r="D17" s="12" t="s">
        <v>84</v>
      </c>
      <c r="E17" s="12" t="s">
        <v>107</v>
      </c>
      <c r="F17" s="26" t="s">
        <v>108</v>
      </c>
      <c r="G17" s="12" t="s">
        <v>100</v>
      </c>
      <c r="H17" s="12" t="s">
        <v>96</v>
      </c>
      <c r="I17" s="12">
        <f t="shared" si="13"/>
        <v>2709.62</v>
      </c>
      <c r="J17" s="12">
        <f t="shared" si="14"/>
        <v>0</v>
      </c>
      <c r="K17" s="42">
        <f t="shared" si="15"/>
        <v>2709.62</v>
      </c>
      <c r="L17" s="39">
        <f t="shared" si="16"/>
        <v>2709.62</v>
      </c>
      <c r="M17" s="39">
        <f t="shared" si="17"/>
        <v>0</v>
      </c>
      <c r="N17" s="44"/>
      <c r="O17" s="39">
        <f t="shared" si="18"/>
        <v>0</v>
      </c>
      <c r="P17" s="42"/>
      <c r="Q17" s="44"/>
      <c r="R17" s="44"/>
      <c r="S17" s="39">
        <f t="shared" si="19"/>
        <v>0</v>
      </c>
      <c r="T17" s="44"/>
      <c r="U17" s="45">
        <f t="shared" si="20"/>
        <v>0</v>
      </c>
      <c r="V17" s="45"/>
      <c r="W17" s="12"/>
      <c r="X17" s="12"/>
      <c r="Y17" s="12">
        <f t="shared" si="21"/>
        <v>0</v>
      </c>
      <c r="Z17" s="12"/>
      <c r="AA17" s="45">
        <f t="shared" si="22"/>
        <v>0</v>
      </c>
      <c r="AB17" s="45"/>
      <c r="AC17" s="12"/>
      <c r="AD17" s="12"/>
      <c r="AE17" s="12"/>
      <c r="AF17" s="12"/>
      <c r="AG17" s="26"/>
      <c r="AH17" s="26"/>
      <c r="AI17" s="12">
        <f t="shared" si="23"/>
        <v>0</v>
      </c>
      <c r="AJ17" s="12"/>
      <c r="AK17" s="44">
        <v>2709.62</v>
      </c>
      <c r="AL17" s="12">
        <f t="shared" si="24"/>
        <v>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12">
        <f t="shared" si="25"/>
        <v>2709.62</v>
      </c>
      <c r="CH17" s="44"/>
      <c r="CI17" s="44"/>
      <c r="CJ17" s="12">
        <f t="shared" si="26"/>
        <v>0</v>
      </c>
      <c r="CK17" s="12"/>
      <c r="CL17" s="12"/>
      <c r="CM17" s="12">
        <f t="shared" si="27"/>
        <v>0</v>
      </c>
      <c r="CN17" s="12"/>
      <c r="CO17" s="12"/>
      <c r="CP17" s="12">
        <f t="shared" si="28"/>
        <v>0</v>
      </c>
      <c r="CQ17" s="12"/>
      <c r="CR17" s="12"/>
      <c r="CS17" s="12"/>
      <c r="CT17" s="12"/>
      <c r="CU17" s="12">
        <f t="shared" si="29"/>
        <v>0</v>
      </c>
      <c r="CV17" s="12"/>
    </row>
    <row r="18" s="2" customFormat="1" ht="134" customHeight="1" spans="1:100">
      <c r="A18" s="12">
        <v>6</v>
      </c>
      <c r="B18" s="27" t="s">
        <v>109</v>
      </c>
      <c r="C18" s="12" t="s">
        <v>110</v>
      </c>
      <c r="D18" s="12" t="s">
        <v>84</v>
      </c>
      <c r="E18" s="12" t="s">
        <v>111</v>
      </c>
      <c r="F18" s="26" t="s">
        <v>112</v>
      </c>
      <c r="G18" s="12" t="s">
        <v>113</v>
      </c>
      <c r="H18" s="12" t="s">
        <v>96</v>
      </c>
      <c r="I18" s="12">
        <f t="shared" si="13"/>
        <v>624.608</v>
      </c>
      <c r="J18" s="12">
        <f t="shared" si="14"/>
        <v>0</v>
      </c>
      <c r="K18" s="42">
        <f t="shared" si="15"/>
        <v>624.608</v>
      </c>
      <c r="L18" s="39">
        <f t="shared" si="16"/>
        <v>624.608</v>
      </c>
      <c r="M18" s="39">
        <f t="shared" si="17"/>
        <v>0</v>
      </c>
      <c r="N18" s="44"/>
      <c r="O18" s="39">
        <f t="shared" si="18"/>
        <v>0</v>
      </c>
      <c r="P18" s="42"/>
      <c r="Q18" s="44"/>
      <c r="R18" s="44"/>
      <c r="S18" s="39">
        <f t="shared" si="19"/>
        <v>0</v>
      </c>
      <c r="T18" s="44"/>
      <c r="U18" s="45">
        <f t="shared" si="20"/>
        <v>0</v>
      </c>
      <c r="V18" s="45"/>
      <c r="W18" s="12"/>
      <c r="X18" s="12"/>
      <c r="Y18" s="12">
        <f t="shared" si="21"/>
        <v>0</v>
      </c>
      <c r="Z18" s="12"/>
      <c r="AA18" s="45">
        <f t="shared" si="22"/>
        <v>0</v>
      </c>
      <c r="AB18" s="45"/>
      <c r="AC18" s="12"/>
      <c r="AD18" s="12"/>
      <c r="AE18" s="12"/>
      <c r="AF18" s="12"/>
      <c r="AG18" s="26"/>
      <c r="AH18" s="26"/>
      <c r="AI18" s="12">
        <f t="shared" si="23"/>
        <v>0</v>
      </c>
      <c r="AJ18" s="12"/>
      <c r="AK18" s="43">
        <v>624.608</v>
      </c>
      <c r="AL18" s="12">
        <f t="shared" si="24"/>
        <v>0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12">
        <f t="shared" si="25"/>
        <v>624.608</v>
      </c>
      <c r="CH18" s="43"/>
      <c r="CI18" s="43"/>
      <c r="CJ18" s="12">
        <f t="shared" si="26"/>
        <v>0</v>
      </c>
      <c r="CK18" s="12"/>
      <c r="CL18" s="12"/>
      <c r="CM18" s="12">
        <f t="shared" si="27"/>
        <v>0</v>
      </c>
      <c r="CN18" s="12"/>
      <c r="CO18" s="12"/>
      <c r="CP18" s="12">
        <f t="shared" si="28"/>
        <v>0</v>
      </c>
      <c r="CQ18" s="12"/>
      <c r="CR18" s="12"/>
      <c r="CS18" s="12"/>
      <c r="CT18" s="12"/>
      <c r="CU18" s="12">
        <f t="shared" si="29"/>
        <v>0</v>
      </c>
      <c r="CV18" s="12"/>
    </row>
    <row r="19" s="2" customFormat="1" ht="112" customHeight="1" spans="1:100">
      <c r="A19" s="12">
        <v>7</v>
      </c>
      <c r="B19" s="12" t="s">
        <v>114</v>
      </c>
      <c r="C19" s="12" t="s">
        <v>115</v>
      </c>
      <c r="D19" s="12" t="s">
        <v>84</v>
      </c>
      <c r="E19" s="12" t="s">
        <v>89</v>
      </c>
      <c r="F19" s="25" t="s">
        <v>116</v>
      </c>
      <c r="G19" s="12" t="s">
        <v>100</v>
      </c>
      <c r="H19" s="12" t="s">
        <v>96</v>
      </c>
      <c r="I19" s="12">
        <f t="shared" si="13"/>
        <v>27824</v>
      </c>
      <c r="J19" s="12">
        <f t="shared" si="14"/>
        <v>7500</v>
      </c>
      <c r="K19" s="42">
        <f t="shared" si="15"/>
        <v>20324</v>
      </c>
      <c r="L19" s="39">
        <f t="shared" si="16"/>
        <v>27824</v>
      </c>
      <c r="M19" s="39">
        <f t="shared" si="17"/>
        <v>27824</v>
      </c>
      <c r="N19" s="45">
        <v>27824</v>
      </c>
      <c r="O19" s="39">
        <f t="shared" si="18"/>
        <v>7500</v>
      </c>
      <c r="P19" s="42">
        <v>5500</v>
      </c>
      <c r="Q19" s="45"/>
      <c r="R19" s="45">
        <v>2000</v>
      </c>
      <c r="S19" s="39">
        <f t="shared" si="19"/>
        <v>20324</v>
      </c>
      <c r="T19" s="44"/>
      <c r="U19" s="45">
        <f t="shared" si="20"/>
        <v>0</v>
      </c>
      <c r="V19" s="45"/>
      <c r="W19" s="12"/>
      <c r="X19" s="12"/>
      <c r="Y19" s="12">
        <f t="shared" si="21"/>
        <v>0</v>
      </c>
      <c r="Z19" s="12"/>
      <c r="AA19" s="45">
        <f t="shared" si="22"/>
        <v>0</v>
      </c>
      <c r="AB19" s="45"/>
      <c r="AC19" s="12"/>
      <c r="AD19" s="12"/>
      <c r="AE19" s="12"/>
      <c r="AF19" s="12"/>
      <c r="AG19" s="26"/>
      <c r="AH19" s="26"/>
      <c r="AI19" s="12">
        <f t="shared" si="23"/>
        <v>0</v>
      </c>
      <c r="AJ19" s="12"/>
      <c r="AK19" s="12"/>
      <c r="AL19" s="12">
        <f t="shared" si="24"/>
        <v>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>
        <f t="shared" si="25"/>
        <v>0</v>
      </c>
      <c r="CH19" s="12"/>
      <c r="CI19" s="12"/>
      <c r="CJ19" s="12">
        <f t="shared" si="26"/>
        <v>0</v>
      </c>
      <c r="CK19" s="12"/>
      <c r="CL19" s="12"/>
      <c r="CM19" s="12">
        <f t="shared" si="27"/>
        <v>0</v>
      </c>
      <c r="CN19" s="12"/>
      <c r="CO19" s="12"/>
      <c r="CP19" s="12">
        <f t="shared" si="28"/>
        <v>0</v>
      </c>
      <c r="CQ19" s="12"/>
      <c r="CR19" s="12"/>
      <c r="CS19" s="12"/>
      <c r="CT19" s="12"/>
      <c r="CU19" s="12">
        <f t="shared" si="29"/>
        <v>0</v>
      </c>
      <c r="CV19" s="12"/>
    </row>
    <row r="20" s="2" customFormat="1" ht="200" customHeight="1" spans="1:100">
      <c r="A20" s="12">
        <v>8</v>
      </c>
      <c r="B20" s="12" t="s">
        <v>117</v>
      </c>
      <c r="C20" s="12" t="s">
        <v>118</v>
      </c>
      <c r="D20" s="12" t="s">
        <v>84</v>
      </c>
      <c r="E20" s="12" t="s">
        <v>89</v>
      </c>
      <c r="F20" s="25" t="s">
        <v>119</v>
      </c>
      <c r="G20" s="12" t="s">
        <v>120</v>
      </c>
      <c r="H20" s="12" t="s">
        <v>96</v>
      </c>
      <c r="I20" s="12">
        <f t="shared" si="13"/>
        <v>177.318</v>
      </c>
      <c r="J20" s="12">
        <f t="shared" si="14"/>
        <v>0</v>
      </c>
      <c r="K20" s="42">
        <f t="shared" si="15"/>
        <v>177.318</v>
      </c>
      <c r="L20" s="39">
        <f t="shared" si="16"/>
        <v>177.318</v>
      </c>
      <c r="M20" s="39">
        <f t="shared" si="17"/>
        <v>0</v>
      </c>
      <c r="N20" s="39"/>
      <c r="O20" s="39">
        <f t="shared" si="18"/>
        <v>0</v>
      </c>
      <c r="P20" s="42"/>
      <c r="Q20" s="39"/>
      <c r="R20" s="39"/>
      <c r="S20" s="39">
        <f t="shared" si="19"/>
        <v>0</v>
      </c>
      <c r="T20" s="12"/>
      <c r="U20" s="45">
        <f t="shared" si="20"/>
        <v>0</v>
      </c>
      <c r="V20" s="45"/>
      <c r="W20" s="12"/>
      <c r="X20" s="12"/>
      <c r="Y20" s="12">
        <f t="shared" si="21"/>
        <v>0</v>
      </c>
      <c r="Z20" s="12"/>
      <c r="AA20" s="45">
        <f t="shared" si="22"/>
        <v>0</v>
      </c>
      <c r="AB20" s="45"/>
      <c r="AC20" s="12"/>
      <c r="AD20" s="12"/>
      <c r="AE20" s="12"/>
      <c r="AF20" s="12"/>
      <c r="AG20" s="26"/>
      <c r="AH20" s="26"/>
      <c r="AI20" s="12">
        <f t="shared" si="23"/>
        <v>0</v>
      </c>
      <c r="AJ20" s="12"/>
      <c r="AK20" s="12">
        <v>177.318</v>
      </c>
      <c r="AL20" s="12">
        <f t="shared" si="24"/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>
        <f t="shared" si="25"/>
        <v>177.318</v>
      </c>
      <c r="CH20" s="12"/>
      <c r="CI20" s="12"/>
      <c r="CJ20" s="12">
        <f t="shared" si="26"/>
        <v>0</v>
      </c>
      <c r="CK20" s="12"/>
      <c r="CL20" s="12"/>
      <c r="CM20" s="12">
        <f t="shared" si="27"/>
        <v>0</v>
      </c>
      <c r="CN20" s="12"/>
      <c r="CO20" s="12"/>
      <c r="CP20" s="12">
        <f t="shared" si="28"/>
        <v>0</v>
      </c>
      <c r="CQ20" s="12"/>
      <c r="CR20" s="12"/>
      <c r="CS20" s="12"/>
      <c r="CT20" s="12"/>
      <c r="CU20" s="12">
        <f t="shared" si="29"/>
        <v>0</v>
      </c>
      <c r="CV20" s="12"/>
    </row>
    <row r="21" s="2" customFormat="1" ht="135" customHeight="1" spans="1:100">
      <c r="A21" s="12">
        <v>9</v>
      </c>
      <c r="B21" s="12" t="s">
        <v>121</v>
      </c>
      <c r="C21" s="12" t="s">
        <v>122</v>
      </c>
      <c r="D21" s="12" t="s">
        <v>84</v>
      </c>
      <c r="E21" s="12" t="s">
        <v>89</v>
      </c>
      <c r="F21" s="28" t="s">
        <v>123</v>
      </c>
      <c r="G21" s="12" t="s">
        <v>124</v>
      </c>
      <c r="H21" s="12" t="s">
        <v>96</v>
      </c>
      <c r="I21" s="12">
        <f t="shared" si="13"/>
        <v>1468.14</v>
      </c>
      <c r="J21" s="12">
        <f t="shared" si="14"/>
        <v>1468.14</v>
      </c>
      <c r="K21" s="42">
        <f t="shared" si="15"/>
        <v>0</v>
      </c>
      <c r="L21" s="43">
        <f t="shared" si="16"/>
        <v>1468.14</v>
      </c>
      <c r="M21" s="43">
        <f t="shared" si="17"/>
        <v>1468.14</v>
      </c>
      <c r="N21" s="43">
        <v>1468.14</v>
      </c>
      <c r="O21" s="43">
        <f t="shared" si="18"/>
        <v>1468.14</v>
      </c>
      <c r="P21" s="42">
        <v>1468.14</v>
      </c>
      <c r="Q21" s="39"/>
      <c r="R21" s="39"/>
      <c r="S21" s="39">
        <f t="shared" si="19"/>
        <v>0</v>
      </c>
      <c r="T21" s="12"/>
      <c r="U21" s="45">
        <f t="shared" si="20"/>
        <v>0</v>
      </c>
      <c r="V21" s="45"/>
      <c r="W21" s="12"/>
      <c r="X21" s="12"/>
      <c r="Y21" s="12">
        <f t="shared" si="21"/>
        <v>0</v>
      </c>
      <c r="Z21" s="12"/>
      <c r="AA21" s="45">
        <f t="shared" si="22"/>
        <v>0</v>
      </c>
      <c r="AB21" s="45"/>
      <c r="AC21" s="12"/>
      <c r="AD21" s="12"/>
      <c r="AE21" s="12"/>
      <c r="AF21" s="12"/>
      <c r="AG21" s="26"/>
      <c r="AH21" s="26"/>
      <c r="AI21" s="12">
        <f t="shared" si="23"/>
        <v>0</v>
      </c>
      <c r="AJ21" s="12"/>
      <c r="AK21" s="12"/>
      <c r="AL21" s="12">
        <f t="shared" si="24"/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>
        <f t="shared" si="25"/>
        <v>0</v>
      </c>
      <c r="CH21" s="12"/>
      <c r="CI21" s="12"/>
      <c r="CJ21" s="12">
        <f t="shared" si="26"/>
        <v>0</v>
      </c>
      <c r="CK21" s="12"/>
      <c r="CL21" s="12"/>
      <c r="CM21" s="12">
        <f t="shared" si="27"/>
        <v>0</v>
      </c>
      <c r="CN21" s="12"/>
      <c r="CO21" s="12"/>
      <c r="CP21" s="12">
        <f t="shared" si="28"/>
        <v>0</v>
      </c>
      <c r="CQ21" s="12"/>
      <c r="CR21" s="12"/>
      <c r="CS21" s="12"/>
      <c r="CT21" s="12"/>
      <c r="CU21" s="12">
        <f t="shared" si="29"/>
        <v>0</v>
      </c>
      <c r="CV21" s="12"/>
    </row>
    <row r="22" s="2" customFormat="1" ht="147" customHeight="1" spans="1:100">
      <c r="A22" s="12">
        <v>10</v>
      </c>
      <c r="B22" s="12" t="s">
        <v>125</v>
      </c>
      <c r="C22" s="12" t="s">
        <v>126</v>
      </c>
      <c r="D22" s="12" t="s">
        <v>84</v>
      </c>
      <c r="E22" s="12" t="s">
        <v>89</v>
      </c>
      <c r="F22" s="26" t="s">
        <v>127</v>
      </c>
      <c r="G22" s="12" t="s">
        <v>128</v>
      </c>
      <c r="H22" s="12" t="s">
        <v>129</v>
      </c>
      <c r="I22" s="12">
        <f t="shared" si="13"/>
        <v>4653.55</v>
      </c>
      <c r="J22" s="12">
        <f t="shared" si="14"/>
        <v>4653.55</v>
      </c>
      <c r="K22" s="42">
        <f t="shared" si="15"/>
        <v>0</v>
      </c>
      <c r="L22" s="39">
        <f t="shared" si="16"/>
        <v>4653.55</v>
      </c>
      <c r="M22" s="39">
        <f t="shared" si="17"/>
        <v>4653.55</v>
      </c>
      <c r="N22" s="46">
        <v>4284.55</v>
      </c>
      <c r="O22" s="47">
        <f t="shared" si="18"/>
        <v>4284.55</v>
      </c>
      <c r="P22" s="46">
        <v>4284.55</v>
      </c>
      <c r="Q22" s="59"/>
      <c r="R22" s="59"/>
      <c r="S22" s="43">
        <f t="shared" si="19"/>
        <v>0</v>
      </c>
      <c r="T22" s="45"/>
      <c r="U22" s="45">
        <f t="shared" si="20"/>
        <v>0</v>
      </c>
      <c r="V22" s="45"/>
      <c r="W22" s="12"/>
      <c r="X22" s="12"/>
      <c r="Y22" s="12">
        <f t="shared" si="21"/>
        <v>0</v>
      </c>
      <c r="Z22" s="45">
        <v>369</v>
      </c>
      <c r="AA22" s="45">
        <f t="shared" si="22"/>
        <v>369</v>
      </c>
      <c r="AB22" s="45">
        <v>369</v>
      </c>
      <c r="AC22" s="45"/>
      <c r="AD22" s="45"/>
      <c r="AE22" s="45"/>
      <c r="AF22" s="45"/>
      <c r="AG22" s="26"/>
      <c r="AH22" s="26"/>
      <c r="AI22" s="12">
        <f t="shared" si="23"/>
        <v>0</v>
      </c>
      <c r="AJ22" s="12"/>
      <c r="AK22" s="12"/>
      <c r="AL22" s="12">
        <f t="shared" si="24"/>
        <v>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>
        <f t="shared" si="25"/>
        <v>0</v>
      </c>
      <c r="CH22" s="12"/>
      <c r="CI22" s="12"/>
      <c r="CJ22" s="12">
        <f t="shared" si="26"/>
        <v>0</v>
      </c>
      <c r="CK22" s="12"/>
      <c r="CL22" s="12"/>
      <c r="CM22" s="12">
        <f t="shared" si="27"/>
        <v>0</v>
      </c>
      <c r="CN22" s="12"/>
      <c r="CO22" s="12"/>
      <c r="CP22" s="12">
        <f t="shared" si="28"/>
        <v>0</v>
      </c>
      <c r="CQ22" s="12"/>
      <c r="CR22" s="12"/>
      <c r="CS22" s="12"/>
      <c r="CT22" s="12"/>
      <c r="CU22" s="12">
        <f t="shared" si="29"/>
        <v>0</v>
      </c>
      <c r="CV22" s="12"/>
    </row>
    <row r="23" s="2" customFormat="1" ht="149" customHeight="1" spans="1:100">
      <c r="A23" s="12">
        <v>11</v>
      </c>
      <c r="B23" s="12" t="s">
        <v>130</v>
      </c>
      <c r="C23" s="12" t="s">
        <v>131</v>
      </c>
      <c r="D23" s="12" t="s">
        <v>84</v>
      </c>
      <c r="E23" s="12" t="s">
        <v>89</v>
      </c>
      <c r="F23" s="29" t="s">
        <v>132</v>
      </c>
      <c r="G23" s="12" t="s">
        <v>113</v>
      </c>
      <c r="H23" s="12" t="s">
        <v>129</v>
      </c>
      <c r="I23" s="12">
        <f t="shared" si="13"/>
        <v>366</v>
      </c>
      <c r="J23" s="12">
        <f t="shared" si="14"/>
        <v>366</v>
      </c>
      <c r="K23" s="42">
        <f t="shared" si="15"/>
        <v>0</v>
      </c>
      <c r="L23" s="39">
        <f t="shared" si="16"/>
        <v>366</v>
      </c>
      <c r="M23" s="39">
        <f t="shared" si="17"/>
        <v>366</v>
      </c>
      <c r="N23" s="39"/>
      <c r="O23" s="39">
        <f t="shared" si="18"/>
        <v>0</v>
      </c>
      <c r="P23" s="42"/>
      <c r="Q23" s="39"/>
      <c r="R23" s="39"/>
      <c r="S23" s="39">
        <f t="shared" si="19"/>
        <v>0</v>
      </c>
      <c r="T23" s="45"/>
      <c r="U23" s="45">
        <f t="shared" si="20"/>
        <v>0</v>
      </c>
      <c r="V23" s="45"/>
      <c r="W23" s="12"/>
      <c r="X23" s="12"/>
      <c r="Y23" s="12">
        <f t="shared" si="21"/>
        <v>0</v>
      </c>
      <c r="Z23" s="39"/>
      <c r="AA23" s="45">
        <f t="shared" si="22"/>
        <v>0</v>
      </c>
      <c r="AB23" s="45"/>
      <c r="AC23" s="39"/>
      <c r="AD23" s="39"/>
      <c r="AE23" s="39"/>
      <c r="AF23" s="12"/>
      <c r="AG23" s="12">
        <v>366</v>
      </c>
      <c r="AH23" s="12">
        <v>366</v>
      </c>
      <c r="AI23" s="12">
        <f t="shared" si="23"/>
        <v>0</v>
      </c>
      <c r="AJ23" s="12"/>
      <c r="AK23" s="12"/>
      <c r="AL23" s="12">
        <f t="shared" si="24"/>
        <v>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>
        <f t="shared" si="25"/>
        <v>0</v>
      </c>
      <c r="CH23" s="12"/>
      <c r="CI23" s="12"/>
      <c r="CJ23" s="12">
        <f t="shared" si="26"/>
        <v>0</v>
      </c>
      <c r="CK23" s="12"/>
      <c r="CL23" s="12"/>
      <c r="CM23" s="12">
        <f t="shared" si="27"/>
        <v>0</v>
      </c>
      <c r="CN23" s="12"/>
      <c r="CO23" s="12"/>
      <c r="CP23" s="12">
        <f t="shared" si="28"/>
        <v>0</v>
      </c>
      <c r="CQ23" s="12"/>
      <c r="CR23" s="12"/>
      <c r="CS23" s="12"/>
      <c r="CT23" s="12"/>
      <c r="CU23" s="12">
        <f t="shared" si="29"/>
        <v>0</v>
      </c>
      <c r="CV23" s="12"/>
    </row>
    <row r="24" s="2" customFormat="1" ht="87" customHeight="1" spans="1:100">
      <c r="A24" s="12">
        <v>12</v>
      </c>
      <c r="B24" s="12" t="s">
        <v>133</v>
      </c>
      <c r="C24" s="12" t="s">
        <v>134</v>
      </c>
      <c r="D24" s="12" t="s">
        <v>84</v>
      </c>
      <c r="E24" s="12" t="s">
        <v>135</v>
      </c>
      <c r="F24" s="25" t="s">
        <v>136</v>
      </c>
      <c r="G24" s="12" t="s">
        <v>137</v>
      </c>
      <c r="H24" s="12" t="s">
        <v>129</v>
      </c>
      <c r="I24" s="12">
        <f t="shared" si="13"/>
        <v>990</v>
      </c>
      <c r="J24" s="12">
        <f t="shared" si="14"/>
        <v>289</v>
      </c>
      <c r="K24" s="42">
        <f t="shared" si="15"/>
        <v>701</v>
      </c>
      <c r="L24" s="39">
        <f t="shared" si="16"/>
        <v>990</v>
      </c>
      <c r="M24" s="39">
        <f t="shared" si="17"/>
        <v>0</v>
      </c>
      <c r="N24" s="44"/>
      <c r="O24" s="39">
        <f t="shared" si="18"/>
        <v>0</v>
      </c>
      <c r="P24" s="42"/>
      <c r="Q24" s="44"/>
      <c r="R24" s="44"/>
      <c r="S24" s="39">
        <f t="shared" si="19"/>
        <v>0</v>
      </c>
      <c r="T24" s="12"/>
      <c r="U24" s="45">
        <f t="shared" si="20"/>
        <v>0</v>
      </c>
      <c r="V24" s="45"/>
      <c r="W24" s="12"/>
      <c r="X24" s="12"/>
      <c r="Y24" s="12">
        <f t="shared" si="21"/>
        <v>0</v>
      </c>
      <c r="Z24" s="12"/>
      <c r="AA24" s="45">
        <f t="shared" si="22"/>
        <v>0</v>
      </c>
      <c r="AB24" s="45"/>
      <c r="AC24" s="12"/>
      <c r="AD24" s="12"/>
      <c r="AE24" s="12"/>
      <c r="AF24" s="12"/>
      <c r="AG24" s="26"/>
      <c r="AH24" s="26"/>
      <c r="AI24" s="12">
        <f t="shared" si="23"/>
        <v>0</v>
      </c>
      <c r="AJ24" s="12"/>
      <c r="AK24" s="12">
        <v>990</v>
      </c>
      <c r="AL24" s="12">
        <f t="shared" si="24"/>
        <v>289</v>
      </c>
      <c r="AM24" s="12"/>
      <c r="AN24" s="60">
        <v>129</v>
      </c>
      <c r="AO24" s="36"/>
      <c r="AP24" s="60"/>
      <c r="AQ24" s="36"/>
      <c r="AR24" s="60"/>
      <c r="AS24" s="36"/>
      <c r="AT24" s="36"/>
      <c r="AU24" s="60"/>
      <c r="AV24" s="12"/>
      <c r="AW24" s="60"/>
      <c r="AX24" s="12"/>
      <c r="AY24" s="12"/>
      <c r="AZ24" s="12"/>
      <c r="BA24" s="12">
        <v>160</v>
      </c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>
        <f t="shared" si="25"/>
        <v>701</v>
      </c>
      <c r="CH24" s="12"/>
      <c r="CI24" s="12"/>
      <c r="CJ24" s="12">
        <f t="shared" si="26"/>
        <v>0</v>
      </c>
      <c r="CK24" s="12"/>
      <c r="CL24" s="12"/>
      <c r="CM24" s="12">
        <f t="shared" si="27"/>
        <v>0</v>
      </c>
      <c r="CN24" s="12"/>
      <c r="CO24" s="12"/>
      <c r="CP24" s="12">
        <f t="shared" si="28"/>
        <v>0</v>
      </c>
      <c r="CQ24" s="12"/>
      <c r="CR24" s="12"/>
      <c r="CS24" s="12"/>
      <c r="CT24" s="12"/>
      <c r="CU24" s="12">
        <f t="shared" si="29"/>
        <v>0</v>
      </c>
      <c r="CV24" s="12"/>
    </row>
    <row r="25" s="2" customFormat="1" ht="125" customHeight="1" spans="1:100">
      <c r="A25" s="12">
        <v>13</v>
      </c>
      <c r="B25" s="12" t="s">
        <v>138</v>
      </c>
      <c r="C25" s="12" t="s">
        <v>139</v>
      </c>
      <c r="D25" s="12" t="s">
        <v>84</v>
      </c>
      <c r="E25" s="12" t="s">
        <v>89</v>
      </c>
      <c r="F25" s="25" t="s">
        <v>140</v>
      </c>
      <c r="G25" s="12" t="s">
        <v>113</v>
      </c>
      <c r="H25" s="12" t="s">
        <v>141</v>
      </c>
      <c r="I25" s="12">
        <f t="shared" si="13"/>
        <v>1755.575</v>
      </c>
      <c r="J25" s="12">
        <f t="shared" si="14"/>
        <v>1755.575</v>
      </c>
      <c r="K25" s="42">
        <f t="shared" si="15"/>
        <v>0</v>
      </c>
      <c r="L25" s="39">
        <f t="shared" si="16"/>
        <v>1755.575</v>
      </c>
      <c r="M25" s="39">
        <f t="shared" si="17"/>
        <v>1755.575</v>
      </c>
      <c r="N25" s="48">
        <v>1537.575</v>
      </c>
      <c r="O25" s="47">
        <f t="shared" si="18"/>
        <v>1537.575</v>
      </c>
      <c r="P25" s="48">
        <v>1537.575</v>
      </c>
      <c r="Q25" s="39"/>
      <c r="R25" s="39"/>
      <c r="S25" s="39">
        <f t="shared" si="19"/>
        <v>0</v>
      </c>
      <c r="T25" s="12"/>
      <c r="U25" s="45">
        <f t="shared" si="20"/>
        <v>0</v>
      </c>
      <c r="V25" s="45"/>
      <c r="W25" s="12"/>
      <c r="X25" s="12"/>
      <c r="Y25" s="12">
        <f t="shared" si="21"/>
        <v>0</v>
      </c>
      <c r="Z25" s="45">
        <v>218</v>
      </c>
      <c r="AA25" s="45">
        <f t="shared" si="22"/>
        <v>218</v>
      </c>
      <c r="AB25" s="45">
        <v>218</v>
      </c>
      <c r="AC25" s="12"/>
      <c r="AD25" s="12"/>
      <c r="AE25" s="12"/>
      <c r="AF25" s="12"/>
      <c r="AG25" s="26"/>
      <c r="AH25" s="26"/>
      <c r="AI25" s="12">
        <f t="shared" si="23"/>
        <v>0</v>
      </c>
      <c r="AJ25" s="12"/>
      <c r="AK25" s="12"/>
      <c r="AL25" s="12">
        <f t="shared" si="24"/>
        <v>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>
        <f t="shared" si="25"/>
        <v>0</v>
      </c>
      <c r="CH25" s="12"/>
      <c r="CI25" s="12"/>
      <c r="CJ25" s="12">
        <f t="shared" si="26"/>
        <v>0</v>
      </c>
      <c r="CK25" s="12"/>
      <c r="CL25" s="12"/>
      <c r="CM25" s="12">
        <f t="shared" si="27"/>
        <v>0</v>
      </c>
      <c r="CN25" s="12"/>
      <c r="CO25" s="12"/>
      <c r="CP25" s="12">
        <f t="shared" si="28"/>
        <v>0</v>
      </c>
      <c r="CQ25" s="12"/>
      <c r="CR25" s="12"/>
      <c r="CS25" s="12"/>
      <c r="CT25" s="12"/>
      <c r="CU25" s="12">
        <f t="shared" si="29"/>
        <v>0</v>
      </c>
      <c r="CV25" s="12"/>
    </row>
    <row r="26" s="2" customFormat="1" ht="134" customHeight="1" spans="1:100">
      <c r="A26" s="12">
        <v>14</v>
      </c>
      <c r="B26" s="12" t="s">
        <v>142</v>
      </c>
      <c r="C26" s="12" t="s">
        <v>143</v>
      </c>
      <c r="D26" s="12" t="s">
        <v>84</v>
      </c>
      <c r="E26" s="12" t="s">
        <v>89</v>
      </c>
      <c r="F26" s="25" t="s">
        <v>144</v>
      </c>
      <c r="G26" s="12" t="s">
        <v>113</v>
      </c>
      <c r="H26" s="12" t="s">
        <v>96</v>
      </c>
      <c r="I26" s="12">
        <f t="shared" si="13"/>
        <v>954.75</v>
      </c>
      <c r="J26" s="12">
        <f t="shared" si="14"/>
        <v>157.64</v>
      </c>
      <c r="K26" s="42">
        <f t="shared" si="15"/>
        <v>797.11</v>
      </c>
      <c r="L26" s="39">
        <f t="shared" si="16"/>
        <v>954.75</v>
      </c>
      <c r="M26" s="39">
        <f t="shared" si="17"/>
        <v>0</v>
      </c>
      <c r="N26" s="12"/>
      <c r="O26" s="39">
        <f t="shared" si="18"/>
        <v>0</v>
      </c>
      <c r="P26" s="42"/>
      <c r="Q26" s="12"/>
      <c r="R26" s="12"/>
      <c r="S26" s="39">
        <f t="shared" si="19"/>
        <v>0</v>
      </c>
      <c r="T26" s="12"/>
      <c r="U26" s="45">
        <f t="shared" si="20"/>
        <v>0</v>
      </c>
      <c r="V26" s="45"/>
      <c r="W26" s="12"/>
      <c r="X26" s="12"/>
      <c r="Y26" s="12">
        <f t="shared" si="21"/>
        <v>0</v>
      </c>
      <c r="Z26" s="12"/>
      <c r="AA26" s="45">
        <f t="shared" si="22"/>
        <v>0</v>
      </c>
      <c r="AB26" s="45"/>
      <c r="AC26" s="12"/>
      <c r="AD26" s="12"/>
      <c r="AE26" s="12"/>
      <c r="AF26" s="12"/>
      <c r="AG26" s="26"/>
      <c r="AH26" s="26"/>
      <c r="AI26" s="12">
        <f t="shared" si="23"/>
        <v>0</v>
      </c>
      <c r="AJ26" s="12"/>
      <c r="AK26" s="12">
        <v>954.75</v>
      </c>
      <c r="AL26" s="12">
        <f t="shared" si="24"/>
        <v>157.64</v>
      </c>
      <c r="AM26" s="12"/>
      <c r="AN26" s="12"/>
      <c r="AO26" s="12"/>
      <c r="AP26" s="12"/>
      <c r="AQ26" s="12"/>
      <c r="AR26" s="12"/>
      <c r="AS26" s="12"/>
      <c r="AT26" s="12">
        <v>157.64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>
        <f t="shared" si="25"/>
        <v>797.11</v>
      </c>
      <c r="CH26" s="12"/>
      <c r="CI26" s="12"/>
      <c r="CJ26" s="12">
        <f t="shared" si="26"/>
        <v>0</v>
      </c>
      <c r="CK26" s="12"/>
      <c r="CL26" s="12"/>
      <c r="CM26" s="12">
        <f t="shared" si="27"/>
        <v>0</v>
      </c>
      <c r="CN26" s="12"/>
      <c r="CO26" s="12"/>
      <c r="CP26" s="12">
        <f t="shared" si="28"/>
        <v>0</v>
      </c>
      <c r="CQ26" s="12"/>
      <c r="CR26" s="12"/>
      <c r="CS26" s="12"/>
      <c r="CT26" s="12"/>
      <c r="CU26" s="12">
        <f t="shared" si="29"/>
        <v>0</v>
      </c>
      <c r="CV26" s="12"/>
    </row>
    <row r="27" s="2" customFormat="1" ht="87" customHeight="1" spans="1:100">
      <c r="A27" s="12">
        <v>15</v>
      </c>
      <c r="B27" s="12" t="s">
        <v>145</v>
      </c>
      <c r="C27" s="12" t="s">
        <v>146</v>
      </c>
      <c r="D27" s="12" t="s">
        <v>84</v>
      </c>
      <c r="E27" s="12" t="s">
        <v>89</v>
      </c>
      <c r="F27" s="25" t="s">
        <v>147</v>
      </c>
      <c r="G27" s="12" t="s">
        <v>113</v>
      </c>
      <c r="H27" s="12" t="s">
        <v>141</v>
      </c>
      <c r="I27" s="12">
        <f t="shared" si="13"/>
        <v>4709.65</v>
      </c>
      <c r="J27" s="12">
        <f t="shared" si="14"/>
        <v>0</v>
      </c>
      <c r="K27" s="42">
        <f t="shared" si="15"/>
        <v>4709.65</v>
      </c>
      <c r="L27" s="39">
        <f t="shared" si="16"/>
        <v>4709.65</v>
      </c>
      <c r="M27" s="39">
        <f t="shared" si="17"/>
        <v>0</v>
      </c>
      <c r="N27" s="12"/>
      <c r="O27" s="39">
        <f t="shared" si="18"/>
        <v>0</v>
      </c>
      <c r="P27" s="42"/>
      <c r="Q27" s="12"/>
      <c r="R27" s="12"/>
      <c r="S27" s="39">
        <f t="shared" si="19"/>
        <v>0</v>
      </c>
      <c r="T27" s="12"/>
      <c r="U27" s="45">
        <f t="shared" si="20"/>
        <v>0</v>
      </c>
      <c r="V27" s="45"/>
      <c r="W27" s="12"/>
      <c r="X27" s="12"/>
      <c r="Y27" s="12">
        <f t="shared" si="21"/>
        <v>0</v>
      </c>
      <c r="Z27" s="12"/>
      <c r="AA27" s="45">
        <f t="shared" si="22"/>
        <v>0</v>
      </c>
      <c r="AB27" s="45"/>
      <c r="AC27" s="12"/>
      <c r="AD27" s="12"/>
      <c r="AE27" s="12"/>
      <c r="AF27" s="12"/>
      <c r="AG27" s="12"/>
      <c r="AH27" s="12"/>
      <c r="AI27" s="12">
        <f t="shared" si="23"/>
        <v>0</v>
      </c>
      <c r="AJ27" s="12"/>
      <c r="AK27" s="12">
        <v>4709.65</v>
      </c>
      <c r="AL27" s="12">
        <f t="shared" si="24"/>
        <v>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>
        <f t="shared" si="25"/>
        <v>4709.65</v>
      </c>
      <c r="CH27" s="12"/>
      <c r="CI27" s="12"/>
      <c r="CJ27" s="12">
        <f t="shared" si="26"/>
        <v>0</v>
      </c>
      <c r="CK27" s="12"/>
      <c r="CL27" s="12"/>
      <c r="CM27" s="12">
        <f t="shared" si="27"/>
        <v>0</v>
      </c>
      <c r="CN27" s="12"/>
      <c r="CO27" s="12"/>
      <c r="CP27" s="12">
        <f t="shared" si="28"/>
        <v>0</v>
      </c>
      <c r="CQ27" s="12"/>
      <c r="CR27" s="12"/>
      <c r="CS27" s="12"/>
      <c r="CT27" s="12"/>
      <c r="CU27" s="12">
        <f t="shared" si="29"/>
        <v>0</v>
      </c>
      <c r="CV27" s="12"/>
    </row>
    <row r="28" s="2" customFormat="1" ht="130" customHeight="1" spans="1:100">
      <c r="A28" s="12">
        <v>16</v>
      </c>
      <c r="B28" s="12" t="s">
        <v>148</v>
      </c>
      <c r="C28" s="12" t="s">
        <v>149</v>
      </c>
      <c r="D28" s="12" t="s">
        <v>84</v>
      </c>
      <c r="E28" s="12" t="s">
        <v>89</v>
      </c>
      <c r="F28" s="25" t="s">
        <v>150</v>
      </c>
      <c r="G28" s="12" t="s">
        <v>151</v>
      </c>
      <c r="H28" s="12" t="s">
        <v>141</v>
      </c>
      <c r="I28" s="12">
        <f t="shared" si="13"/>
        <v>442.5</v>
      </c>
      <c r="J28" s="12">
        <f t="shared" si="14"/>
        <v>221.15</v>
      </c>
      <c r="K28" s="42">
        <f t="shared" si="15"/>
        <v>221.35</v>
      </c>
      <c r="L28" s="39">
        <f t="shared" si="16"/>
        <v>442.5</v>
      </c>
      <c r="M28" s="39">
        <f t="shared" si="17"/>
        <v>0</v>
      </c>
      <c r="N28" s="12"/>
      <c r="O28" s="39">
        <f t="shared" si="18"/>
        <v>0</v>
      </c>
      <c r="P28" s="42"/>
      <c r="Q28" s="12"/>
      <c r="R28" s="12"/>
      <c r="S28" s="39">
        <f t="shared" si="19"/>
        <v>0</v>
      </c>
      <c r="T28" s="12"/>
      <c r="U28" s="45">
        <f t="shared" si="20"/>
        <v>0</v>
      </c>
      <c r="V28" s="45"/>
      <c r="W28" s="12"/>
      <c r="X28" s="12"/>
      <c r="Y28" s="12">
        <f t="shared" si="21"/>
        <v>0</v>
      </c>
      <c r="Z28" s="12"/>
      <c r="AA28" s="45">
        <f t="shared" si="22"/>
        <v>0</v>
      </c>
      <c r="AB28" s="45"/>
      <c r="AC28" s="12"/>
      <c r="AD28" s="12"/>
      <c r="AE28" s="12"/>
      <c r="AF28" s="12"/>
      <c r="AG28" s="12"/>
      <c r="AH28" s="12"/>
      <c r="AI28" s="12">
        <f t="shared" si="23"/>
        <v>0</v>
      </c>
      <c r="AJ28" s="12"/>
      <c r="AK28" s="12">
        <v>442.5</v>
      </c>
      <c r="AL28" s="12">
        <f t="shared" si="24"/>
        <v>221.15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>
        <v>100</v>
      </c>
      <c r="BD28" s="12"/>
      <c r="BE28" s="12">
        <v>121.15</v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>
        <f t="shared" si="25"/>
        <v>221.35</v>
      </c>
      <c r="CH28" s="12"/>
      <c r="CI28" s="12"/>
      <c r="CJ28" s="12">
        <f t="shared" si="26"/>
        <v>0</v>
      </c>
      <c r="CK28" s="12"/>
      <c r="CL28" s="12"/>
      <c r="CM28" s="12">
        <f t="shared" si="27"/>
        <v>0</v>
      </c>
      <c r="CN28" s="12"/>
      <c r="CO28" s="12"/>
      <c r="CP28" s="12">
        <f t="shared" si="28"/>
        <v>0</v>
      </c>
      <c r="CQ28" s="12"/>
      <c r="CR28" s="12"/>
      <c r="CS28" s="12"/>
      <c r="CT28" s="12"/>
      <c r="CU28" s="12">
        <f t="shared" si="29"/>
        <v>0</v>
      </c>
      <c r="CV28" s="12"/>
    </row>
    <row r="29" s="2" customFormat="1" ht="147" customHeight="1" spans="1:100">
      <c r="A29" s="12">
        <v>17</v>
      </c>
      <c r="B29" s="12" t="s">
        <v>152</v>
      </c>
      <c r="C29" s="12" t="s">
        <v>153</v>
      </c>
      <c r="D29" s="12" t="s">
        <v>84</v>
      </c>
      <c r="E29" s="12" t="s">
        <v>89</v>
      </c>
      <c r="F29" s="25" t="s">
        <v>154</v>
      </c>
      <c r="G29" s="12" t="s">
        <v>155</v>
      </c>
      <c r="H29" s="12" t="s">
        <v>92</v>
      </c>
      <c r="I29" s="12">
        <f t="shared" si="13"/>
        <v>1964.68</v>
      </c>
      <c r="J29" s="12">
        <f t="shared" si="14"/>
        <v>0</v>
      </c>
      <c r="K29" s="42">
        <f t="shared" si="15"/>
        <v>1964.68</v>
      </c>
      <c r="L29" s="39">
        <f t="shared" si="16"/>
        <v>1964.68</v>
      </c>
      <c r="M29" s="39">
        <f t="shared" si="17"/>
        <v>0</v>
      </c>
      <c r="N29" s="39"/>
      <c r="O29" s="39">
        <f t="shared" si="18"/>
        <v>0</v>
      </c>
      <c r="P29" s="42"/>
      <c r="Q29" s="39"/>
      <c r="R29" s="39"/>
      <c r="S29" s="39">
        <f t="shared" si="19"/>
        <v>0</v>
      </c>
      <c r="T29" s="12"/>
      <c r="U29" s="45">
        <f t="shared" si="20"/>
        <v>0</v>
      </c>
      <c r="V29" s="45"/>
      <c r="W29" s="12"/>
      <c r="X29" s="12"/>
      <c r="Y29" s="12">
        <f t="shared" si="21"/>
        <v>0</v>
      </c>
      <c r="Z29" s="12"/>
      <c r="AA29" s="45">
        <f t="shared" si="22"/>
        <v>0</v>
      </c>
      <c r="AB29" s="45"/>
      <c r="AC29" s="12"/>
      <c r="AD29" s="12"/>
      <c r="AE29" s="12"/>
      <c r="AF29" s="12"/>
      <c r="AG29" s="26"/>
      <c r="AH29" s="26"/>
      <c r="AI29" s="12">
        <f t="shared" si="23"/>
        <v>0</v>
      </c>
      <c r="AJ29" s="12"/>
      <c r="AK29" s="66">
        <v>1964.68</v>
      </c>
      <c r="AL29" s="12">
        <f t="shared" si="24"/>
        <v>0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>
        <f t="shared" si="25"/>
        <v>1964.68</v>
      </c>
      <c r="CH29" s="12"/>
      <c r="CI29" s="12"/>
      <c r="CJ29" s="12">
        <f t="shared" si="26"/>
        <v>0</v>
      </c>
      <c r="CK29" s="12"/>
      <c r="CL29" s="12"/>
      <c r="CM29" s="12">
        <f t="shared" si="27"/>
        <v>0</v>
      </c>
      <c r="CN29" s="12"/>
      <c r="CO29" s="12"/>
      <c r="CP29" s="12">
        <f t="shared" si="28"/>
        <v>0</v>
      </c>
      <c r="CQ29" s="12"/>
      <c r="CR29" s="12"/>
      <c r="CS29" s="12"/>
      <c r="CT29" s="12"/>
      <c r="CU29" s="12">
        <f t="shared" si="29"/>
        <v>0</v>
      </c>
      <c r="CV29" s="12"/>
    </row>
    <row r="30" s="2" customFormat="1" ht="197" customHeight="1" spans="1:100">
      <c r="A30" s="12">
        <v>18</v>
      </c>
      <c r="B30" s="12" t="s">
        <v>156</v>
      </c>
      <c r="C30" s="12" t="s">
        <v>157</v>
      </c>
      <c r="D30" s="12" t="s">
        <v>84</v>
      </c>
      <c r="E30" s="12" t="s">
        <v>89</v>
      </c>
      <c r="F30" s="25" t="s">
        <v>158</v>
      </c>
      <c r="G30" s="12">
        <v>2020.03</v>
      </c>
      <c r="H30" s="12">
        <v>2020.6</v>
      </c>
      <c r="I30" s="12">
        <f t="shared" si="13"/>
        <v>11000</v>
      </c>
      <c r="J30" s="49">
        <f t="shared" si="14"/>
        <v>4094.9062</v>
      </c>
      <c r="K30" s="42">
        <f t="shared" si="15"/>
        <v>6905.0938</v>
      </c>
      <c r="L30" s="39">
        <f t="shared" si="16"/>
        <v>11000</v>
      </c>
      <c r="M30" s="39">
        <f t="shared" si="17"/>
        <v>9000</v>
      </c>
      <c r="N30" s="45">
        <v>9000</v>
      </c>
      <c r="O30" s="42">
        <f t="shared" si="18"/>
        <v>2943.7662</v>
      </c>
      <c r="P30" s="42">
        <v>1453.2912</v>
      </c>
      <c r="Q30" s="45"/>
      <c r="R30" s="43">
        <v>1490.475</v>
      </c>
      <c r="S30" s="39">
        <f t="shared" si="19"/>
        <v>6056.2338</v>
      </c>
      <c r="T30" s="12"/>
      <c r="U30" s="45">
        <f t="shared" si="20"/>
        <v>0</v>
      </c>
      <c r="V30" s="45"/>
      <c r="W30" s="12"/>
      <c r="X30" s="12"/>
      <c r="Y30" s="12">
        <f t="shared" si="21"/>
        <v>0</v>
      </c>
      <c r="Z30" s="12"/>
      <c r="AA30" s="45">
        <f t="shared" si="22"/>
        <v>0</v>
      </c>
      <c r="AB30" s="45"/>
      <c r="AC30" s="12"/>
      <c r="AD30" s="12"/>
      <c r="AE30" s="12"/>
      <c r="AF30" s="12"/>
      <c r="AG30" s="26"/>
      <c r="AH30" s="26"/>
      <c r="AI30" s="12">
        <f t="shared" si="23"/>
        <v>0</v>
      </c>
      <c r="AJ30" s="12"/>
      <c r="AK30" s="12">
        <v>2000</v>
      </c>
      <c r="AL30" s="67">
        <f t="shared" si="24"/>
        <v>1151.14</v>
      </c>
      <c r="AM30" s="12"/>
      <c r="AN30" s="12"/>
      <c r="AO30" s="12"/>
      <c r="AP30" s="12"/>
      <c r="AQ30" s="12"/>
      <c r="AR30" s="12"/>
      <c r="AS30" s="12"/>
      <c r="AT30" s="12"/>
      <c r="AU30" s="12">
        <v>186</v>
      </c>
      <c r="AV30" s="12"/>
      <c r="AW30" s="12"/>
      <c r="AX30" s="70">
        <v>326.95</v>
      </c>
      <c r="AY30" s="12"/>
      <c r="AZ30" s="12"/>
      <c r="BA30" s="70">
        <v>611.69</v>
      </c>
      <c r="BB30" s="12">
        <v>26.5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>
        <f t="shared" si="25"/>
        <v>848.86</v>
      </c>
      <c r="CH30" s="12"/>
      <c r="CI30" s="12"/>
      <c r="CJ30" s="12">
        <f t="shared" si="26"/>
        <v>0</v>
      </c>
      <c r="CK30" s="12"/>
      <c r="CL30" s="12"/>
      <c r="CM30" s="12">
        <f t="shared" si="27"/>
        <v>0</v>
      </c>
      <c r="CN30" s="12"/>
      <c r="CO30" s="12"/>
      <c r="CP30" s="12">
        <f t="shared" si="28"/>
        <v>0</v>
      </c>
      <c r="CQ30" s="12"/>
      <c r="CR30" s="12"/>
      <c r="CS30" s="12"/>
      <c r="CT30" s="12"/>
      <c r="CU30" s="12">
        <f t="shared" si="29"/>
        <v>0</v>
      </c>
      <c r="CV30" s="12"/>
    </row>
    <row r="31" s="2" customFormat="1" ht="68" customHeight="1" spans="1:100">
      <c r="A31" s="12">
        <v>19</v>
      </c>
      <c r="B31" s="12" t="s">
        <v>159</v>
      </c>
      <c r="C31" s="12" t="s">
        <v>160</v>
      </c>
      <c r="D31" s="12" t="s">
        <v>84</v>
      </c>
      <c r="E31" s="12" t="s">
        <v>89</v>
      </c>
      <c r="F31" s="25" t="s">
        <v>161</v>
      </c>
      <c r="G31" s="12" t="s">
        <v>162</v>
      </c>
      <c r="H31" s="12" t="s">
        <v>163</v>
      </c>
      <c r="I31" s="12">
        <f t="shared" si="13"/>
        <v>4500</v>
      </c>
      <c r="J31" s="12">
        <f t="shared" si="14"/>
        <v>0</v>
      </c>
      <c r="K31" s="42">
        <f t="shared" si="15"/>
        <v>4500</v>
      </c>
      <c r="L31" s="39">
        <f t="shared" si="16"/>
        <v>4500</v>
      </c>
      <c r="M31" s="39">
        <f t="shared" si="17"/>
        <v>0</v>
      </c>
      <c r="N31" s="45"/>
      <c r="O31" s="39">
        <f t="shared" si="18"/>
        <v>0</v>
      </c>
      <c r="P31" s="42"/>
      <c r="Q31" s="45"/>
      <c r="R31" s="45"/>
      <c r="S31" s="39">
        <f t="shared" si="19"/>
        <v>0</v>
      </c>
      <c r="T31" s="12"/>
      <c r="U31" s="45">
        <f t="shared" si="20"/>
        <v>0</v>
      </c>
      <c r="V31" s="45"/>
      <c r="W31" s="12"/>
      <c r="X31" s="12"/>
      <c r="Y31" s="12">
        <f t="shared" si="21"/>
        <v>0</v>
      </c>
      <c r="Z31" s="12"/>
      <c r="AA31" s="45">
        <f t="shared" si="22"/>
        <v>0</v>
      </c>
      <c r="AB31" s="45"/>
      <c r="AC31" s="12"/>
      <c r="AD31" s="12"/>
      <c r="AE31" s="12"/>
      <c r="AF31" s="12"/>
      <c r="AG31" s="26"/>
      <c r="AH31" s="26"/>
      <c r="AI31" s="12">
        <f t="shared" si="23"/>
        <v>0</v>
      </c>
      <c r="AJ31" s="12"/>
      <c r="AK31" s="45">
        <v>4500</v>
      </c>
      <c r="AL31" s="12">
        <f t="shared" si="24"/>
        <v>0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12"/>
      <c r="AY31" s="12"/>
      <c r="AZ31" s="12"/>
      <c r="BA31" s="12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12">
        <f t="shared" si="25"/>
        <v>4500</v>
      </c>
      <c r="CH31" s="45"/>
      <c r="CI31" s="45"/>
      <c r="CJ31" s="12">
        <f t="shared" si="26"/>
        <v>0</v>
      </c>
      <c r="CK31" s="12"/>
      <c r="CL31" s="12"/>
      <c r="CM31" s="12">
        <f t="shared" si="27"/>
        <v>0</v>
      </c>
      <c r="CN31" s="12"/>
      <c r="CO31" s="12"/>
      <c r="CP31" s="12">
        <f t="shared" si="28"/>
        <v>0</v>
      </c>
      <c r="CQ31" s="12"/>
      <c r="CR31" s="12"/>
      <c r="CS31" s="12"/>
      <c r="CT31" s="12"/>
      <c r="CU31" s="12">
        <f t="shared" si="29"/>
        <v>0</v>
      </c>
      <c r="CV31" s="12"/>
    </row>
    <row r="32" s="2" customFormat="1" ht="156" customHeight="1" spans="1:100">
      <c r="A32" s="12">
        <v>20</v>
      </c>
      <c r="B32" s="26" t="s">
        <v>164</v>
      </c>
      <c r="C32" s="26" t="s">
        <v>165</v>
      </c>
      <c r="D32" s="26" t="s">
        <v>84</v>
      </c>
      <c r="E32" s="26" t="s">
        <v>89</v>
      </c>
      <c r="F32" s="30" t="s">
        <v>166</v>
      </c>
      <c r="G32" s="12" t="s">
        <v>167</v>
      </c>
      <c r="H32" s="12" t="s">
        <v>168</v>
      </c>
      <c r="I32" s="12">
        <f t="shared" si="13"/>
        <v>4776.49</v>
      </c>
      <c r="J32" s="12">
        <f t="shared" si="14"/>
        <v>2858.6378</v>
      </c>
      <c r="K32" s="42">
        <f t="shared" si="15"/>
        <v>1917.8522</v>
      </c>
      <c r="L32" s="39">
        <f t="shared" si="16"/>
        <v>4776.49</v>
      </c>
      <c r="M32" s="39">
        <f t="shared" si="17"/>
        <v>4776.49</v>
      </c>
      <c r="N32" s="39">
        <v>4776.49</v>
      </c>
      <c r="O32" s="39">
        <f t="shared" si="18"/>
        <v>2858.6378</v>
      </c>
      <c r="P32" s="39">
        <v>1858.6378</v>
      </c>
      <c r="Q32" s="39"/>
      <c r="R32" s="39">
        <v>1000</v>
      </c>
      <c r="S32" s="39">
        <f t="shared" si="19"/>
        <v>1917.8522</v>
      </c>
      <c r="T32" s="12"/>
      <c r="U32" s="45">
        <f t="shared" si="20"/>
        <v>0</v>
      </c>
      <c r="V32" s="45"/>
      <c r="W32" s="12"/>
      <c r="X32" s="12"/>
      <c r="Y32" s="12">
        <f t="shared" si="21"/>
        <v>0</v>
      </c>
      <c r="Z32" s="12"/>
      <c r="AA32" s="45">
        <f t="shared" si="22"/>
        <v>0</v>
      </c>
      <c r="AB32" s="45"/>
      <c r="AC32" s="12"/>
      <c r="AD32" s="12"/>
      <c r="AE32" s="12"/>
      <c r="AF32" s="12"/>
      <c r="AG32" s="26"/>
      <c r="AH32" s="26"/>
      <c r="AI32" s="12">
        <f t="shared" si="23"/>
        <v>0</v>
      </c>
      <c r="AJ32" s="12"/>
      <c r="AK32" s="12"/>
      <c r="AL32" s="12">
        <f t="shared" si="24"/>
        <v>0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>
        <f t="shared" si="25"/>
        <v>0</v>
      </c>
      <c r="CH32" s="12"/>
      <c r="CI32" s="12"/>
      <c r="CJ32" s="12">
        <f t="shared" si="26"/>
        <v>0</v>
      </c>
      <c r="CK32" s="12"/>
      <c r="CL32" s="12"/>
      <c r="CM32" s="12">
        <f t="shared" si="27"/>
        <v>0</v>
      </c>
      <c r="CN32" s="12"/>
      <c r="CO32" s="12"/>
      <c r="CP32" s="12">
        <f t="shared" si="28"/>
        <v>0</v>
      </c>
      <c r="CQ32" s="12"/>
      <c r="CR32" s="12"/>
      <c r="CS32" s="12"/>
      <c r="CT32" s="12"/>
      <c r="CU32" s="12">
        <f t="shared" si="29"/>
        <v>0</v>
      </c>
      <c r="CV32" s="12"/>
    </row>
    <row r="33" s="2" customFormat="1" ht="72.95" customHeight="1" spans="1:100">
      <c r="A33" s="12">
        <v>21</v>
      </c>
      <c r="B33" s="12" t="s">
        <v>169</v>
      </c>
      <c r="C33" s="12" t="s">
        <v>170</v>
      </c>
      <c r="D33" s="12" t="s">
        <v>84</v>
      </c>
      <c r="E33" s="12" t="s">
        <v>89</v>
      </c>
      <c r="F33" s="25" t="s">
        <v>171</v>
      </c>
      <c r="G33" s="12" t="s">
        <v>113</v>
      </c>
      <c r="H33" s="12" t="s">
        <v>172</v>
      </c>
      <c r="I33" s="12">
        <f t="shared" si="13"/>
        <v>240</v>
      </c>
      <c r="J33" s="12">
        <f t="shared" si="14"/>
        <v>69</v>
      </c>
      <c r="K33" s="42">
        <f t="shared" si="15"/>
        <v>171</v>
      </c>
      <c r="L33" s="39">
        <f t="shared" si="16"/>
        <v>240</v>
      </c>
      <c r="M33" s="39">
        <f t="shared" si="17"/>
        <v>0</v>
      </c>
      <c r="N33" s="39"/>
      <c r="O33" s="39">
        <f t="shared" si="18"/>
        <v>0</v>
      </c>
      <c r="P33" s="42"/>
      <c r="Q33" s="39"/>
      <c r="R33" s="39"/>
      <c r="S33" s="39">
        <f t="shared" si="19"/>
        <v>0</v>
      </c>
      <c r="T33" s="12"/>
      <c r="U33" s="45">
        <f t="shared" si="20"/>
        <v>0</v>
      </c>
      <c r="V33" s="45"/>
      <c r="W33" s="12"/>
      <c r="X33" s="12"/>
      <c r="Y33" s="12">
        <f t="shared" si="21"/>
        <v>0</v>
      </c>
      <c r="Z33" s="12"/>
      <c r="AA33" s="45">
        <f t="shared" si="22"/>
        <v>0</v>
      </c>
      <c r="AB33" s="45"/>
      <c r="AC33" s="12"/>
      <c r="AD33" s="12"/>
      <c r="AE33" s="12"/>
      <c r="AF33" s="12"/>
      <c r="AG33" s="26"/>
      <c r="AH33" s="26"/>
      <c r="AI33" s="12">
        <f t="shared" si="23"/>
        <v>0</v>
      </c>
      <c r="AJ33" s="12"/>
      <c r="AK33" s="12">
        <v>240</v>
      </c>
      <c r="AL33" s="12">
        <f t="shared" si="24"/>
        <v>69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>
        <v>69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>
        <f t="shared" si="25"/>
        <v>171</v>
      </c>
      <c r="CH33" s="12"/>
      <c r="CI33" s="12"/>
      <c r="CJ33" s="12">
        <f t="shared" si="26"/>
        <v>0</v>
      </c>
      <c r="CK33" s="12"/>
      <c r="CL33" s="12"/>
      <c r="CM33" s="12">
        <f t="shared" si="27"/>
        <v>0</v>
      </c>
      <c r="CN33" s="12"/>
      <c r="CO33" s="12"/>
      <c r="CP33" s="12">
        <f t="shared" si="28"/>
        <v>0</v>
      </c>
      <c r="CQ33" s="12"/>
      <c r="CR33" s="12"/>
      <c r="CS33" s="12"/>
      <c r="CT33" s="12"/>
      <c r="CU33" s="12">
        <f t="shared" si="29"/>
        <v>0</v>
      </c>
      <c r="CV33" s="12"/>
    </row>
    <row r="34" s="2" customFormat="1" ht="249" customHeight="1" spans="1:100">
      <c r="A34" s="12">
        <v>22</v>
      </c>
      <c r="B34" s="12" t="s">
        <v>173</v>
      </c>
      <c r="C34" s="12" t="s">
        <v>174</v>
      </c>
      <c r="D34" s="12" t="s">
        <v>84</v>
      </c>
      <c r="E34" s="12" t="s">
        <v>89</v>
      </c>
      <c r="F34" s="25" t="s">
        <v>175</v>
      </c>
      <c r="G34" s="12" t="s">
        <v>100</v>
      </c>
      <c r="H34" s="12" t="s">
        <v>176</v>
      </c>
      <c r="I34" s="12">
        <f t="shared" si="13"/>
        <v>58.685</v>
      </c>
      <c r="J34" s="12">
        <f t="shared" si="14"/>
        <v>58.685</v>
      </c>
      <c r="K34" s="42">
        <f t="shared" si="15"/>
        <v>0</v>
      </c>
      <c r="L34" s="39">
        <f t="shared" si="16"/>
        <v>58.685</v>
      </c>
      <c r="M34" s="39">
        <f t="shared" si="17"/>
        <v>58.685</v>
      </c>
      <c r="N34" s="39">
        <v>58.685</v>
      </c>
      <c r="O34" s="39">
        <f t="shared" si="18"/>
        <v>58.685</v>
      </c>
      <c r="P34" s="42"/>
      <c r="Q34" s="39"/>
      <c r="R34" s="43">
        <v>58.685</v>
      </c>
      <c r="S34" s="39">
        <f t="shared" si="19"/>
        <v>0</v>
      </c>
      <c r="T34" s="12"/>
      <c r="U34" s="45">
        <f t="shared" si="20"/>
        <v>0</v>
      </c>
      <c r="V34" s="45"/>
      <c r="W34" s="12"/>
      <c r="X34" s="12"/>
      <c r="Y34" s="12">
        <f t="shared" si="21"/>
        <v>0</v>
      </c>
      <c r="Z34" s="12"/>
      <c r="AA34" s="45">
        <f t="shared" si="22"/>
        <v>0</v>
      </c>
      <c r="AB34" s="45"/>
      <c r="AC34" s="12"/>
      <c r="AD34" s="12"/>
      <c r="AE34" s="12"/>
      <c r="AF34" s="12"/>
      <c r="AG34" s="26"/>
      <c r="AH34" s="26"/>
      <c r="AI34" s="12">
        <f t="shared" si="23"/>
        <v>0</v>
      </c>
      <c r="AJ34" s="12"/>
      <c r="AK34" s="12"/>
      <c r="AL34" s="12">
        <f t="shared" si="24"/>
        <v>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>
        <f t="shared" si="25"/>
        <v>0</v>
      </c>
      <c r="CH34" s="12"/>
      <c r="CI34" s="12"/>
      <c r="CJ34" s="12">
        <f t="shared" si="26"/>
        <v>0</v>
      </c>
      <c r="CK34" s="12"/>
      <c r="CL34" s="12"/>
      <c r="CM34" s="12">
        <f t="shared" si="27"/>
        <v>0</v>
      </c>
      <c r="CN34" s="12"/>
      <c r="CO34" s="12"/>
      <c r="CP34" s="12">
        <f t="shared" si="28"/>
        <v>0</v>
      </c>
      <c r="CQ34" s="12"/>
      <c r="CR34" s="12"/>
      <c r="CS34" s="12"/>
      <c r="CT34" s="12"/>
      <c r="CU34" s="12">
        <f t="shared" si="29"/>
        <v>0</v>
      </c>
      <c r="CV34" s="12"/>
    </row>
    <row r="35" s="2" customFormat="1" ht="150" customHeight="1" spans="1:100">
      <c r="A35" s="12">
        <v>23</v>
      </c>
      <c r="B35" s="12" t="s">
        <v>177</v>
      </c>
      <c r="C35" s="12" t="s">
        <v>178</v>
      </c>
      <c r="D35" s="12" t="s">
        <v>84</v>
      </c>
      <c r="E35" s="12" t="s">
        <v>89</v>
      </c>
      <c r="F35" s="25" t="s">
        <v>179</v>
      </c>
      <c r="G35" s="12" t="s">
        <v>91</v>
      </c>
      <c r="H35" s="12" t="s">
        <v>176</v>
      </c>
      <c r="I35" s="12">
        <f t="shared" si="13"/>
        <v>1684.1</v>
      </c>
      <c r="J35" s="12">
        <f t="shared" si="14"/>
        <v>1684.1</v>
      </c>
      <c r="K35" s="42">
        <f t="shared" si="15"/>
        <v>0</v>
      </c>
      <c r="L35" s="39">
        <f t="shared" si="16"/>
        <v>1684.1</v>
      </c>
      <c r="M35" s="39">
        <f t="shared" si="17"/>
        <v>1684.1</v>
      </c>
      <c r="N35" s="44">
        <v>1684.1</v>
      </c>
      <c r="O35" s="39">
        <f t="shared" si="18"/>
        <v>1684.1</v>
      </c>
      <c r="P35" s="42">
        <v>1684.1</v>
      </c>
      <c r="Q35" s="44"/>
      <c r="R35" s="44"/>
      <c r="S35" s="39">
        <f t="shared" si="19"/>
        <v>0</v>
      </c>
      <c r="T35" s="12"/>
      <c r="U35" s="45">
        <f t="shared" si="20"/>
        <v>0</v>
      </c>
      <c r="V35" s="45"/>
      <c r="W35" s="12"/>
      <c r="X35" s="12"/>
      <c r="Y35" s="12">
        <f t="shared" si="21"/>
        <v>0</v>
      </c>
      <c r="Z35" s="12"/>
      <c r="AA35" s="45">
        <f t="shared" si="22"/>
        <v>0</v>
      </c>
      <c r="AB35" s="45"/>
      <c r="AC35" s="12"/>
      <c r="AD35" s="12"/>
      <c r="AE35" s="12"/>
      <c r="AF35" s="12"/>
      <c r="AG35" s="26"/>
      <c r="AH35" s="26"/>
      <c r="AI35" s="12">
        <f t="shared" si="23"/>
        <v>0</v>
      </c>
      <c r="AJ35" s="12"/>
      <c r="AK35" s="44"/>
      <c r="AL35" s="12">
        <f t="shared" si="24"/>
        <v>0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12">
        <f t="shared" si="25"/>
        <v>0</v>
      </c>
      <c r="CH35" s="44"/>
      <c r="CI35" s="44"/>
      <c r="CJ35" s="12">
        <f t="shared" si="26"/>
        <v>0</v>
      </c>
      <c r="CK35" s="12"/>
      <c r="CL35" s="12"/>
      <c r="CM35" s="12">
        <f t="shared" si="27"/>
        <v>0</v>
      </c>
      <c r="CN35" s="12"/>
      <c r="CO35" s="12"/>
      <c r="CP35" s="12">
        <f t="shared" si="28"/>
        <v>0</v>
      </c>
      <c r="CQ35" s="12"/>
      <c r="CR35" s="12"/>
      <c r="CS35" s="12"/>
      <c r="CT35" s="12"/>
      <c r="CU35" s="12">
        <f t="shared" si="29"/>
        <v>0</v>
      </c>
      <c r="CV35" s="12"/>
    </row>
    <row r="36" s="2" customFormat="1" ht="102.95" customHeight="1" spans="1:100">
      <c r="A36" s="12">
        <v>24</v>
      </c>
      <c r="B36" s="12" t="s">
        <v>180</v>
      </c>
      <c r="C36" s="12" t="s">
        <v>181</v>
      </c>
      <c r="D36" s="12" t="s">
        <v>84</v>
      </c>
      <c r="E36" s="12" t="s">
        <v>89</v>
      </c>
      <c r="F36" s="25" t="s">
        <v>182</v>
      </c>
      <c r="G36" s="12" t="s">
        <v>113</v>
      </c>
      <c r="H36" s="12" t="s">
        <v>183</v>
      </c>
      <c r="I36" s="12">
        <f t="shared" si="13"/>
        <v>1467.292</v>
      </c>
      <c r="J36" s="12">
        <f t="shared" si="14"/>
        <v>0</v>
      </c>
      <c r="K36" s="42">
        <f t="shared" si="15"/>
        <v>1467.292</v>
      </c>
      <c r="L36" s="39">
        <f t="shared" si="16"/>
        <v>1467.292</v>
      </c>
      <c r="M36" s="39">
        <f t="shared" si="17"/>
        <v>0</v>
      </c>
      <c r="N36" s="39"/>
      <c r="O36" s="39">
        <f t="shared" si="18"/>
        <v>0</v>
      </c>
      <c r="P36" s="42"/>
      <c r="Q36" s="39"/>
      <c r="R36" s="39"/>
      <c r="S36" s="39">
        <f t="shared" si="19"/>
        <v>0</v>
      </c>
      <c r="T36" s="12"/>
      <c r="U36" s="45">
        <f t="shared" si="20"/>
        <v>0</v>
      </c>
      <c r="V36" s="45"/>
      <c r="W36" s="12"/>
      <c r="X36" s="12"/>
      <c r="Y36" s="12">
        <f t="shared" si="21"/>
        <v>0</v>
      </c>
      <c r="Z36" s="12"/>
      <c r="AA36" s="45">
        <f t="shared" si="22"/>
        <v>0</v>
      </c>
      <c r="AB36" s="45"/>
      <c r="AC36" s="12"/>
      <c r="AD36" s="12"/>
      <c r="AE36" s="12"/>
      <c r="AF36" s="12"/>
      <c r="AG36" s="26"/>
      <c r="AH36" s="26"/>
      <c r="AI36" s="12">
        <f t="shared" si="23"/>
        <v>0</v>
      </c>
      <c r="AJ36" s="12"/>
      <c r="AK36" s="39">
        <v>1467.292</v>
      </c>
      <c r="AL36" s="12">
        <f t="shared" si="24"/>
        <v>0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12">
        <f t="shared" si="25"/>
        <v>1467.292</v>
      </c>
      <c r="CH36" s="39"/>
      <c r="CI36" s="39"/>
      <c r="CJ36" s="12">
        <f t="shared" si="26"/>
        <v>0</v>
      </c>
      <c r="CK36" s="12"/>
      <c r="CL36" s="12"/>
      <c r="CM36" s="12">
        <f t="shared" si="27"/>
        <v>0</v>
      </c>
      <c r="CN36" s="12"/>
      <c r="CO36" s="12"/>
      <c r="CP36" s="12">
        <f t="shared" si="28"/>
        <v>0</v>
      </c>
      <c r="CQ36" s="12"/>
      <c r="CR36" s="12"/>
      <c r="CS36" s="12"/>
      <c r="CT36" s="12"/>
      <c r="CU36" s="12">
        <f t="shared" si="29"/>
        <v>0</v>
      </c>
      <c r="CV36" s="12"/>
    </row>
    <row r="37" s="2" customFormat="1" customHeight="1" spans="1:100">
      <c r="A37" s="23" t="s">
        <v>184</v>
      </c>
      <c r="B37" s="23"/>
      <c r="C37" s="23" t="s">
        <v>185</v>
      </c>
      <c r="D37" s="23"/>
      <c r="E37" s="23">
        <v>12</v>
      </c>
      <c r="F37" s="24"/>
      <c r="G37" s="23"/>
      <c r="H37" s="23"/>
      <c r="I37" s="41">
        <f>SUM(I38:I50)</f>
        <v>16566.22</v>
      </c>
      <c r="J37" s="41">
        <f>SUM(J38:J50)</f>
        <v>8356.115</v>
      </c>
      <c r="K37" s="50">
        <f>SUM(K38:K50)</f>
        <v>8210.105</v>
      </c>
      <c r="L37" s="41">
        <f t="shared" ref="L37:Z37" si="30">SUM(L38:L50)</f>
        <v>16566.22</v>
      </c>
      <c r="M37" s="51">
        <f t="shared" si="30"/>
        <v>6930.2</v>
      </c>
      <c r="N37" s="51">
        <f t="shared" si="30"/>
        <v>6430.2</v>
      </c>
      <c r="O37" s="51">
        <f t="shared" si="30"/>
        <v>6430.2</v>
      </c>
      <c r="P37" s="51">
        <f t="shared" si="30"/>
        <v>2835.68</v>
      </c>
      <c r="Q37" s="51">
        <f t="shared" si="30"/>
        <v>0</v>
      </c>
      <c r="R37" s="51">
        <f t="shared" si="30"/>
        <v>3594.52</v>
      </c>
      <c r="S37" s="51">
        <f t="shared" si="30"/>
        <v>0</v>
      </c>
      <c r="T37" s="51">
        <f t="shared" si="30"/>
        <v>0</v>
      </c>
      <c r="U37" s="51">
        <f t="shared" si="30"/>
        <v>0</v>
      </c>
      <c r="V37" s="51">
        <f t="shared" si="30"/>
        <v>0</v>
      </c>
      <c r="W37" s="45">
        <f t="shared" si="30"/>
        <v>0</v>
      </c>
      <c r="X37" s="45">
        <f t="shared" si="30"/>
        <v>0</v>
      </c>
      <c r="Y37" s="45">
        <f t="shared" si="30"/>
        <v>0</v>
      </c>
      <c r="Z37" s="45">
        <f t="shared" si="30"/>
        <v>500</v>
      </c>
      <c r="AA37" s="45">
        <f t="shared" ref="AA37:BW37" si="31">SUM(AA38:AA50)</f>
        <v>500</v>
      </c>
      <c r="AB37" s="45">
        <f t="shared" si="31"/>
        <v>500</v>
      </c>
      <c r="AC37" s="45">
        <f t="shared" si="31"/>
        <v>0</v>
      </c>
      <c r="AD37" s="45">
        <f t="shared" si="31"/>
        <v>0</v>
      </c>
      <c r="AE37" s="51">
        <f t="shared" si="31"/>
        <v>0</v>
      </c>
      <c r="AF37" s="51">
        <f t="shared" si="31"/>
        <v>0</v>
      </c>
      <c r="AG37" s="51">
        <f t="shared" si="31"/>
        <v>0</v>
      </c>
      <c r="AH37" s="51">
        <f t="shared" si="31"/>
        <v>0</v>
      </c>
      <c r="AI37" s="51">
        <f t="shared" si="31"/>
        <v>0</v>
      </c>
      <c r="AJ37" s="51">
        <f t="shared" si="31"/>
        <v>0</v>
      </c>
      <c r="AK37" s="51">
        <f t="shared" si="31"/>
        <v>9561.02</v>
      </c>
      <c r="AL37" s="51">
        <f t="shared" si="31"/>
        <v>1350.915</v>
      </c>
      <c r="AM37" s="51">
        <f t="shared" si="31"/>
        <v>0</v>
      </c>
      <c r="AN37" s="51">
        <f t="shared" si="31"/>
        <v>0</v>
      </c>
      <c r="AO37" s="51">
        <f t="shared" si="31"/>
        <v>0</v>
      </c>
      <c r="AP37" s="51">
        <f t="shared" si="31"/>
        <v>0</v>
      </c>
      <c r="AQ37" s="51">
        <f t="shared" si="31"/>
        <v>179.895</v>
      </c>
      <c r="AR37" s="51">
        <f t="shared" si="31"/>
        <v>302.02</v>
      </c>
      <c r="AS37" s="51">
        <f t="shared" si="31"/>
        <v>75</v>
      </c>
      <c r="AT37" s="51">
        <f t="shared" si="31"/>
        <v>0</v>
      </c>
      <c r="AU37" s="51">
        <f t="shared" si="31"/>
        <v>0</v>
      </c>
      <c r="AV37" s="51">
        <f t="shared" si="31"/>
        <v>0</v>
      </c>
      <c r="AW37" s="51">
        <f t="shared" si="31"/>
        <v>0</v>
      </c>
      <c r="AX37" s="51">
        <f t="shared" si="31"/>
        <v>0</v>
      </c>
      <c r="AY37" s="51">
        <f t="shared" si="31"/>
        <v>0</v>
      </c>
      <c r="AZ37" s="51">
        <f t="shared" si="31"/>
        <v>0</v>
      </c>
      <c r="BA37" s="51">
        <f t="shared" si="31"/>
        <v>464</v>
      </c>
      <c r="BB37" s="51">
        <f t="shared" si="31"/>
        <v>0</v>
      </c>
      <c r="BC37" s="51">
        <f t="shared" si="31"/>
        <v>0</v>
      </c>
      <c r="BD37" s="51">
        <f t="shared" si="31"/>
        <v>0</v>
      </c>
      <c r="BE37" s="51">
        <f t="shared" si="31"/>
        <v>0</v>
      </c>
      <c r="BF37" s="51">
        <f t="shared" si="31"/>
        <v>0</v>
      </c>
      <c r="BG37" s="51">
        <f t="shared" si="31"/>
        <v>330</v>
      </c>
      <c r="BH37" s="51">
        <f t="shared" si="31"/>
        <v>0</v>
      </c>
      <c r="BI37" s="51">
        <f t="shared" si="31"/>
        <v>0</v>
      </c>
      <c r="BJ37" s="51">
        <f t="shared" si="31"/>
        <v>0</v>
      </c>
      <c r="BK37" s="51">
        <f t="shared" si="31"/>
        <v>0</v>
      </c>
      <c r="BL37" s="51">
        <f t="shared" si="31"/>
        <v>0</v>
      </c>
      <c r="BM37" s="51">
        <f t="shared" si="31"/>
        <v>0</v>
      </c>
      <c r="BN37" s="51">
        <f t="shared" si="31"/>
        <v>0</v>
      </c>
      <c r="BO37" s="51">
        <f t="shared" si="31"/>
        <v>0</v>
      </c>
      <c r="BP37" s="51">
        <f t="shared" si="31"/>
        <v>0</v>
      </c>
      <c r="BQ37" s="51">
        <f t="shared" si="31"/>
        <v>0</v>
      </c>
      <c r="BR37" s="51">
        <f t="shared" si="31"/>
        <v>0</v>
      </c>
      <c r="BS37" s="51">
        <f t="shared" si="31"/>
        <v>0</v>
      </c>
      <c r="BT37" s="51">
        <f t="shared" si="31"/>
        <v>0</v>
      </c>
      <c r="BU37" s="51">
        <f t="shared" si="31"/>
        <v>0</v>
      </c>
      <c r="BV37" s="51">
        <f t="shared" si="31"/>
        <v>0</v>
      </c>
      <c r="BW37" s="51">
        <f t="shared" si="31"/>
        <v>0</v>
      </c>
      <c r="BX37" s="51">
        <f t="shared" ref="BX37:CU37" si="32">SUM(BX38:BX50)</f>
        <v>0</v>
      </c>
      <c r="BY37" s="51">
        <f t="shared" si="32"/>
        <v>0</v>
      </c>
      <c r="BZ37" s="51">
        <f t="shared" si="32"/>
        <v>0</v>
      </c>
      <c r="CA37" s="51">
        <f t="shared" si="32"/>
        <v>0</v>
      </c>
      <c r="CB37" s="51">
        <f t="shared" si="32"/>
        <v>0</v>
      </c>
      <c r="CC37" s="51">
        <f t="shared" si="32"/>
        <v>0</v>
      </c>
      <c r="CD37" s="51">
        <f t="shared" si="32"/>
        <v>0</v>
      </c>
      <c r="CE37" s="51">
        <f t="shared" si="32"/>
        <v>0</v>
      </c>
      <c r="CF37" s="51">
        <f t="shared" si="32"/>
        <v>0</v>
      </c>
      <c r="CG37" s="51">
        <f t="shared" si="32"/>
        <v>8150.105</v>
      </c>
      <c r="CH37" s="51">
        <f t="shared" si="32"/>
        <v>75</v>
      </c>
      <c r="CI37" s="51">
        <f t="shared" si="32"/>
        <v>75</v>
      </c>
      <c r="CJ37" s="51">
        <f t="shared" si="32"/>
        <v>0</v>
      </c>
      <c r="CK37" s="51">
        <f t="shared" si="32"/>
        <v>0</v>
      </c>
      <c r="CL37" s="51">
        <f t="shared" si="32"/>
        <v>0</v>
      </c>
      <c r="CM37" s="51">
        <f t="shared" si="32"/>
        <v>0</v>
      </c>
      <c r="CN37" s="51">
        <f t="shared" si="32"/>
        <v>0</v>
      </c>
      <c r="CO37" s="51">
        <f t="shared" si="32"/>
        <v>0</v>
      </c>
      <c r="CP37" s="51">
        <f t="shared" si="32"/>
        <v>0</v>
      </c>
      <c r="CQ37" s="51">
        <f t="shared" si="32"/>
        <v>0</v>
      </c>
      <c r="CR37" s="51">
        <f t="shared" si="32"/>
        <v>0</v>
      </c>
      <c r="CS37" s="51">
        <f t="shared" si="32"/>
        <v>0</v>
      </c>
      <c r="CT37" s="51">
        <f t="shared" si="32"/>
        <v>0</v>
      </c>
      <c r="CU37" s="51">
        <f t="shared" si="32"/>
        <v>0</v>
      </c>
      <c r="CV37" s="23"/>
    </row>
    <row r="38" s="2" customFormat="1" ht="153" customHeight="1" spans="1:100">
      <c r="A38" s="12">
        <v>25</v>
      </c>
      <c r="B38" s="12" t="s">
        <v>186</v>
      </c>
      <c r="C38" s="12" t="s">
        <v>187</v>
      </c>
      <c r="D38" s="12" t="s">
        <v>84</v>
      </c>
      <c r="E38" s="12" t="s">
        <v>89</v>
      </c>
      <c r="F38" s="25" t="s">
        <v>188</v>
      </c>
      <c r="G38" s="12" t="s">
        <v>113</v>
      </c>
      <c r="H38" s="12" t="s">
        <v>172</v>
      </c>
      <c r="I38" s="12">
        <f t="shared" ref="I38:I49" si="33">N38+T38+Z38+AF38+AG38+AJ38+AK38+CK38+CN38+CQ38+CR38+CS38+CH38</f>
        <v>1150</v>
      </c>
      <c r="J38" s="12">
        <f t="shared" ref="J38:J49" si="34">O38+U38+AA38+AH38+AL38+CI38+CL38+CO38+CT38</f>
        <v>0</v>
      </c>
      <c r="K38" s="42">
        <f t="shared" ref="K38:K49" si="35">I38-J38</f>
        <v>1150</v>
      </c>
      <c r="L38" s="39">
        <f t="shared" ref="L38:L49" si="36">M38+AK38+CK38+CN38+CQ38+CR38+CS38+CH38</f>
        <v>1150</v>
      </c>
      <c r="M38" s="39">
        <f t="shared" ref="M38:M50" si="37">N38+T38+Z38+AF38+AG38+AJ38</f>
        <v>0</v>
      </c>
      <c r="N38" s="45"/>
      <c r="O38" s="39">
        <f t="shared" ref="O38:O49" si="38">SUM(P38:R38)</f>
        <v>0</v>
      </c>
      <c r="P38" s="45"/>
      <c r="Q38" s="45"/>
      <c r="R38" s="45"/>
      <c r="S38" s="39">
        <f t="shared" ref="S38:S49" si="39">N38-O38</f>
        <v>0</v>
      </c>
      <c r="T38" s="45"/>
      <c r="U38" s="45">
        <f t="shared" ref="U38:U49" si="40">SUM(V38:X38)</f>
        <v>0</v>
      </c>
      <c r="V38" s="45"/>
      <c r="W38" s="45"/>
      <c r="X38" s="45"/>
      <c r="Y38" s="12">
        <f t="shared" ref="Y38:Y49" si="41">T38-U38</f>
        <v>0</v>
      </c>
      <c r="Z38" s="12"/>
      <c r="AA38" s="45">
        <f t="shared" ref="AA38:AA49" si="42">SUM(AB38:AD38)</f>
        <v>0</v>
      </c>
      <c r="AB38" s="45"/>
      <c r="AC38" s="12"/>
      <c r="AD38" s="12"/>
      <c r="AE38" s="45">
        <f t="shared" ref="AE38:AE49" si="43">Z38-AA38</f>
        <v>0</v>
      </c>
      <c r="AF38" s="12"/>
      <c r="AG38" s="26"/>
      <c r="AH38" s="26"/>
      <c r="AI38" s="12">
        <f t="shared" ref="AI38:AI49" si="44">AG38-AH38</f>
        <v>0</v>
      </c>
      <c r="AJ38" s="12"/>
      <c r="AK38" s="45">
        <v>1150</v>
      </c>
      <c r="AL38" s="12">
        <f t="shared" ref="AL38:AL50" si="45">SUM(AM38:CF38)</f>
        <v>0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12">
        <f t="shared" ref="CG38:CG49" si="46">AK38-AL38</f>
        <v>1150</v>
      </c>
      <c r="CH38" s="45"/>
      <c r="CI38" s="45"/>
      <c r="CJ38" s="12">
        <f t="shared" ref="CJ38:CJ49" si="47">CH38-CI38</f>
        <v>0</v>
      </c>
      <c r="CK38" s="12"/>
      <c r="CL38" s="12"/>
      <c r="CM38" s="12">
        <f t="shared" ref="CM38:CM49" si="48">CK38-CL38</f>
        <v>0</v>
      </c>
      <c r="CN38" s="12"/>
      <c r="CO38" s="12"/>
      <c r="CP38" s="12">
        <f t="shared" ref="CP38:CP49" si="49">CN38-CO38</f>
        <v>0</v>
      </c>
      <c r="CQ38" s="12"/>
      <c r="CR38" s="12"/>
      <c r="CS38" s="12"/>
      <c r="CT38" s="12"/>
      <c r="CU38" s="12">
        <f t="shared" ref="CU38:CU49" si="50">CS38-CT38</f>
        <v>0</v>
      </c>
      <c r="CV38" s="12"/>
    </row>
    <row r="39" s="2" customFormat="1" ht="223" customHeight="1" spans="1:100">
      <c r="A39" s="12">
        <v>26</v>
      </c>
      <c r="B39" s="12" t="s">
        <v>189</v>
      </c>
      <c r="C39" s="12" t="s">
        <v>190</v>
      </c>
      <c r="D39" s="12" t="s">
        <v>84</v>
      </c>
      <c r="E39" s="12" t="s">
        <v>89</v>
      </c>
      <c r="F39" s="25" t="s">
        <v>191</v>
      </c>
      <c r="G39" s="12" t="s">
        <v>113</v>
      </c>
      <c r="H39" s="12" t="s">
        <v>172</v>
      </c>
      <c r="I39" s="12">
        <f t="shared" si="33"/>
        <v>1710</v>
      </c>
      <c r="J39" s="12">
        <f t="shared" si="34"/>
        <v>0</v>
      </c>
      <c r="K39" s="42">
        <f t="shared" si="35"/>
        <v>1710</v>
      </c>
      <c r="L39" s="39">
        <f t="shared" si="36"/>
        <v>1710</v>
      </c>
      <c r="M39" s="39">
        <f t="shared" si="37"/>
        <v>0</v>
      </c>
      <c r="N39" s="52"/>
      <c r="O39" s="39">
        <f t="shared" si="38"/>
        <v>0</v>
      </c>
      <c r="P39" s="52"/>
      <c r="Q39" s="45"/>
      <c r="R39" s="45"/>
      <c r="S39" s="39">
        <f t="shared" si="39"/>
        <v>0</v>
      </c>
      <c r="T39" s="45"/>
      <c r="U39" s="45">
        <f t="shared" si="40"/>
        <v>0</v>
      </c>
      <c r="V39" s="45"/>
      <c r="W39" s="45"/>
      <c r="X39" s="45"/>
      <c r="Y39" s="12">
        <f t="shared" si="41"/>
        <v>0</v>
      </c>
      <c r="Z39" s="12"/>
      <c r="AA39" s="45">
        <f t="shared" si="42"/>
        <v>0</v>
      </c>
      <c r="AB39" s="60"/>
      <c r="AC39" s="12"/>
      <c r="AD39" s="12"/>
      <c r="AE39" s="45">
        <f t="shared" si="43"/>
        <v>0</v>
      </c>
      <c r="AF39" s="12"/>
      <c r="AG39" s="26"/>
      <c r="AH39" s="26"/>
      <c r="AI39" s="12">
        <f t="shared" si="44"/>
        <v>0</v>
      </c>
      <c r="AJ39" s="12"/>
      <c r="AK39" s="12">
        <v>1710</v>
      </c>
      <c r="AL39" s="12">
        <f t="shared" si="45"/>
        <v>0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>
        <f t="shared" si="46"/>
        <v>1710</v>
      </c>
      <c r="CH39" s="12"/>
      <c r="CI39" s="12"/>
      <c r="CJ39" s="12">
        <f t="shared" si="47"/>
        <v>0</v>
      </c>
      <c r="CK39" s="12"/>
      <c r="CL39" s="12"/>
      <c r="CM39" s="12">
        <f t="shared" si="48"/>
        <v>0</v>
      </c>
      <c r="CN39" s="12"/>
      <c r="CO39" s="12"/>
      <c r="CP39" s="12">
        <f t="shared" si="49"/>
        <v>0</v>
      </c>
      <c r="CQ39" s="12"/>
      <c r="CR39" s="12"/>
      <c r="CS39" s="12"/>
      <c r="CT39" s="12"/>
      <c r="CU39" s="12">
        <f t="shared" si="50"/>
        <v>0</v>
      </c>
      <c r="CV39" s="12" t="s">
        <v>192</v>
      </c>
    </row>
    <row r="40" s="3" customFormat="1" ht="78" customHeight="1" spans="1:207">
      <c r="A40" s="12">
        <v>27</v>
      </c>
      <c r="B40" s="27" t="s">
        <v>193</v>
      </c>
      <c r="C40" s="27" t="s">
        <v>194</v>
      </c>
      <c r="D40" s="27" t="s">
        <v>84</v>
      </c>
      <c r="E40" s="27" t="s">
        <v>89</v>
      </c>
      <c r="F40" s="25" t="s">
        <v>195</v>
      </c>
      <c r="G40" s="31" t="s">
        <v>113</v>
      </c>
      <c r="H40" s="31" t="s">
        <v>172</v>
      </c>
      <c r="I40" s="12">
        <f t="shared" si="33"/>
        <v>1600</v>
      </c>
      <c r="J40" s="12">
        <f t="shared" si="34"/>
        <v>800</v>
      </c>
      <c r="K40" s="42">
        <f t="shared" si="35"/>
        <v>800</v>
      </c>
      <c r="L40" s="39">
        <f t="shared" si="36"/>
        <v>1600</v>
      </c>
      <c r="M40" s="39">
        <f t="shared" si="37"/>
        <v>500</v>
      </c>
      <c r="N40" s="53"/>
      <c r="O40" s="39">
        <f t="shared" si="38"/>
        <v>0</v>
      </c>
      <c r="P40" s="53"/>
      <c r="Q40" s="53"/>
      <c r="R40" s="53"/>
      <c r="S40" s="39">
        <f t="shared" si="39"/>
        <v>0</v>
      </c>
      <c r="T40" s="53"/>
      <c r="U40" s="45">
        <f t="shared" si="40"/>
        <v>0</v>
      </c>
      <c r="V40" s="53"/>
      <c r="W40" s="53"/>
      <c r="X40" s="53"/>
      <c r="Y40" s="12">
        <f t="shared" si="41"/>
        <v>0</v>
      </c>
      <c r="Z40" s="53">
        <v>500</v>
      </c>
      <c r="AA40" s="45">
        <f t="shared" si="42"/>
        <v>500</v>
      </c>
      <c r="AB40" s="53">
        <v>500</v>
      </c>
      <c r="AC40" s="53"/>
      <c r="AD40" s="53"/>
      <c r="AE40" s="45">
        <f t="shared" si="43"/>
        <v>0</v>
      </c>
      <c r="AF40" s="53"/>
      <c r="AG40" s="53"/>
      <c r="AH40" s="53"/>
      <c r="AI40" s="12">
        <f t="shared" si="44"/>
        <v>0</v>
      </c>
      <c r="AJ40" s="53"/>
      <c r="AK40" s="68">
        <v>1100</v>
      </c>
      <c r="AL40" s="12">
        <f t="shared" si="45"/>
        <v>300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>
        <v>300</v>
      </c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12">
        <f t="shared" si="46"/>
        <v>800</v>
      </c>
      <c r="CH40" s="53"/>
      <c r="CI40" s="53"/>
      <c r="CJ40" s="12">
        <f t="shared" si="47"/>
        <v>0</v>
      </c>
      <c r="CK40" s="53"/>
      <c r="CL40" s="53"/>
      <c r="CM40" s="12">
        <f t="shared" si="48"/>
        <v>0</v>
      </c>
      <c r="CN40" s="53"/>
      <c r="CO40" s="53"/>
      <c r="CP40" s="12">
        <f t="shared" si="49"/>
        <v>0</v>
      </c>
      <c r="CQ40" s="53"/>
      <c r="CR40" s="53"/>
      <c r="CS40" s="53"/>
      <c r="CT40" s="53"/>
      <c r="CU40" s="12">
        <f t="shared" si="50"/>
        <v>0</v>
      </c>
      <c r="CV40" s="2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</row>
    <row r="41" s="2" customFormat="1" ht="86" customHeight="1" spans="1:100">
      <c r="A41" s="12">
        <v>28</v>
      </c>
      <c r="B41" s="27" t="s">
        <v>196</v>
      </c>
      <c r="C41" s="12" t="s">
        <v>197</v>
      </c>
      <c r="D41" s="27" t="s">
        <v>84</v>
      </c>
      <c r="E41" s="27" t="s">
        <v>89</v>
      </c>
      <c r="F41" s="25" t="s">
        <v>198</v>
      </c>
      <c r="G41" s="31" t="s">
        <v>113</v>
      </c>
      <c r="H41" s="31" t="s">
        <v>172</v>
      </c>
      <c r="I41" s="12">
        <f t="shared" si="33"/>
        <v>1400</v>
      </c>
      <c r="J41" s="12">
        <f t="shared" si="34"/>
        <v>0</v>
      </c>
      <c r="K41" s="42">
        <f t="shared" si="35"/>
        <v>1400</v>
      </c>
      <c r="L41" s="39">
        <f t="shared" si="36"/>
        <v>1400</v>
      </c>
      <c r="M41" s="39">
        <f t="shared" si="37"/>
        <v>0</v>
      </c>
      <c r="N41" s="45"/>
      <c r="O41" s="39">
        <f t="shared" si="38"/>
        <v>0</v>
      </c>
      <c r="P41" s="45"/>
      <c r="Q41" s="45"/>
      <c r="R41" s="45"/>
      <c r="S41" s="39">
        <f t="shared" si="39"/>
        <v>0</v>
      </c>
      <c r="T41" s="45"/>
      <c r="U41" s="45">
        <f t="shared" si="40"/>
        <v>0</v>
      </c>
      <c r="V41" s="45"/>
      <c r="W41" s="45"/>
      <c r="X41" s="45"/>
      <c r="Y41" s="12">
        <f t="shared" si="41"/>
        <v>0</v>
      </c>
      <c r="Z41" s="12"/>
      <c r="AA41" s="45">
        <f t="shared" si="42"/>
        <v>0</v>
      </c>
      <c r="AB41" s="45"/>
      <c r="AC41" s="12"/>
      <c r="AD41" s="12"/>
      <c r="AE41" s="45">
        <f t="shared" si="43"/>
        <v>0</v>
      </c>
      <c r="AF41" s="12"/>
      <c r="AG41" s="26"/>
      <c r="AH41" s="26"/>
      <c r="AI41" s="12">
        <f t="shared" si="44"/>
        <v>0</v>
      </c>
      <c r="AJ41" s="12"/>
      <c r="AK41" s="45">
        <v>1400</v>
      </c>
      <c r="AL41" s="12">
        <f t="shared" si="45"/>
        <v>0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12">
        <f t="shared" si="46"/>
        <v>1400</v>
      </c>
      <c r="CH41" s="45"/>
      <c r="CI41" s="45"/>
      <c r="CJ41" s="12">
        <f t="shared" si="47"/>
        <v>0</v>
      </c>
      <c r="CK41" s="12"/>
      <c r="CL41" s="12"/>
      <c r="CM41" s="12">
        <f t="shared" si="48"/>
        <v>0</v>
      </c>
      <c r="CN41" s="12"/>
      <c r="CO41" s="12"/>
      <c r="CP41" s="12">
        <f t="shared" si="49"/>
        <v>0</v>
      </c>
      <c r="CQ41" s="12"/>
      <c r="CR41" s="12"/>
      <c r="CS41" s="12"/>
      <c r="CT41" s="12"/>
      <c r="CU41" s="12">
        <f t="shared" si="50"/>
        <v>0</v>
      </c>
      <c r="CV41" s="12"/>
    </row>
    <row r="42" s="2" customFormat="1" ht="151" customHeight="1" spans="1:100">
      <c r="A42" s="12">
        <v>29</v>
      </c>
      <c r="B42" s="12" t="s">
        <v>199</v>
      </c>
      <c r="C42" s="12" t="s">
        <v>200</v>
      </c>
      <c r="D42" s="12" t="s">
        <v>84</v>
      </c>
      <c r="E42" s="12" t="s">
        <v>89</v>
      </c>
      <c r="F42" s="25" t="s">
        <v>201</v>
      </c>
      <c r="G42" s="12" t="s">
        <v>104</v>
      </c>
      <c r="H42" s="12" t="s">
        <v>172</v>
      </c>
      <c r="I42" s="12">
        <f t="shared" si="33"/>
        <v>1835.68</v>
      </c>
      <c r="J42" s="12">
        <f t="shared" si="34"/>
        <v>1835.68</v>
      </c>
      <c r="K42" s="42">
        <f t="shared" si="35"/>
        <v>0</v>
      </c>
      <c r="L42" s="39">
        <f t="shared" si="36"/>
        <v>1835.68</v>
      </c>
      <c r="M42" s="39">
        <f t="shared" si="37"/>
        <v>1835.68</v>
      </c>
      <c r="N42" s="39">
        <v>1835.68</v>
      </c>
      <c r="O42" s="39">
        <f t="shared" si="38"/>
        <v>1835.68</v>
      </c>
      <c r="P42" s="39">
        <v>1835.68</v>
      </c>
      <c r="Q42" s="39"/>
      <c r="R42" s="39"/>
      <c r="S42" s="39">
        <f t="shared" si="39"/>
        <v>0</v>
      </c>
      <c r="T42" s="45"/>
      <c r="U42" s="45">
        <f t="shared" si="40"/>
        <v>0</v>
      </c>
      <c r="V42" s="45"/>
      <c r="W42" s="45"/>
      <c r="X42" s="45"/>
      <c r="Y42" s="12">
        <f t="shared" si="41"/>
        <v>0</v>
      </c>
      <c r="Z42" s="12"/>
      <c r="AA42" s="45">
        <f t="shared" si="42"/>
        <v>0</v>
      </c>
      <c r="AB42" s="45"/>
      <c r="AC42" s="12"/>
      <c r="AD42" s="12"/>
      <c r="AE42" s="45">
        <f t="shared" si="43"/>
        <v>0</v>
      </c>
      <c r="AF42" s="12"/>
      <c r="AG42" s="26"/>
      <c r="AH42" s="26"/>
      <c r="AI42" s="12">
        <f t="shared" si="44"/>
        <v>0</v>
      </c>
      <c r="AJ42" s="12"/>
      <c r="AK42" s="12"/>
      <c r="AL42" s="12">
        <f t="shared" si="45"/>
        <v>0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>
        <f t="shared" si="46"/>
        <v>0</v>
      </c>
      <c r="CH42" s="12"/>
      <c r="CI42" s="12"/>
      <c r="CJ42" s="12">
        <f t="shared" si="47"/>
        <v>0</v>
      </c>
      <c r="CK42" s="12"/>
      <c r="CL42" s="12"/>
      <c r="CM42" s="12">
        <f t="shared" si="48"/>
        <v>0</v>
      </c>
      <c r="CN42" s="12"/>
      <c r="CO42" s="12"/>
      <c r="CP42" s="12">
        <f t="shared" si="49"/>
        <v>0</v>
      </c>
      <c r="CQ42" s="12"/>
      <c r="CR42" s="12"/>
      <c r="CS42" s="12"/>
      <c r="CT42" s="12"/>
      <c r="CU42" s="12">
        <f t="shared" si="50"/>
        <v>0</v>
      </c>
      <c r="CV42" s="12"/>
    </row>
    <row r="43" s="2" customFormat="1" ht="65.1" customHeight="1" spans="1:100">
      <c r="A43" s="12">
        <v>30</v>
      </c>
      <c r="B43" s="12" t="s">
        <v>202</v>
      </c>
      <c r="C43" s="12" t="s">
        <v>203</v>
      </c>
      <c r="D43" s="12" t="s">
        <v>84</v>
      </c>
      <c r="E43" s="12" t="s">
        <v>89</v>
      </c>
      <c r="F43" s="32" t="s">
        <v>204</v>
      </c>
      <c r="G43" s="12" t="s">
        <v>91</v>
      </c>
      <c r="H43" s="12" t="s">
        <v>205</v>
      </c>
      <c r="I43" s="12">
        <f t="shared" si="33"/>
        <v>789</v>
      </c>
      <c r="J43" s="12">
        <f t="shared" si="34"/>
        <v>0</v>
      </c>
      <c r="K43" s="42">
        <f t="shared" si="35"/>
        <v>789</v>
      </c>
      <c r="L43" s="39">
        <f t="shared" si="36"/>
        <v>789</v>
      </c>
      <c r="M43" s="39">
        <f t="shared" si="37"/>
        <v>0</v>
      </c>
      <c r="N43" s="45"/>
      <c r="O43" s="39">
        <f t="shared" si="38"/>
        <v>0</v>
      </c>
      <c r="P43" s="45"/>
      <c r="Q43" s="45"/>
      <c r="R43" s="45"/>
      <c r="S43" s="39">
        <f t="shared" si="39"/>
        <v>0</v>
      </c>
      <c r="T43" s="45"/>
      <c r="U43" s="45">
        <f t="shared" si="40"/>
        <v>0</v>
      </c>
      <c r="V43" s="45"/>
      <c r="W43" s="45"/>
      <c r="X43" s="45"/>
      <c r="Y43" s="12">
        <f t="shared" si="41"/>
        <v>0</v>
      </c>
      <c r="Z43" s="12"/>
      <c r="AA43" s="45">
        <f t="shared" si="42"/>
        <v>0</v>
      </c>
      <c r="AB43" s="45"/>
      <c r="AC43" s="12"/>
      <c r="AD43" s="12"/>
      <c r="AE43" s="45">
        <f t="shared" si="43"/>
        <v>0</v>
      </c>
      <c r="AF43" s="12"/>
      <c r="AG43" s="26"/>
      <c r="AH43" s="26"/>
      <c r="AI43" s="12">
        <f t="shared" si="44"/>
        <v>0</v>
      </c>
      <c r="AJ43" s="12"/>
      <c r="AK43" s="12">
        <v>789</v>
      </c>
      <c r="AL43" s="12">
        <f t="shared" si="45"/>
        <v>0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>
        <f t="shared" si="46"/>
        <v>789</v>
      </c>
      <c r="CH43" s="12"/>
      <c r="CI43" s="12"/>
      <c r="CJ43" s="12">
        <f t="shared" si="47"/>
        <v>0</v>
      </c>
      <c r="CK43" s="12"/>
      <c r="CL43" s="12"/>
      <c r="CM43" s="12">
        <f t="shared" si="48"/>
        <v>0</v>
      </c>
      <c r="CN43" s="12"/>
      <c r="CO43" s="12"/>
      <c r="CP43" s="12">
        <f t="shared" si="49"/>
        <v>0</v>
      </c>
      <c r="CQ43" s="12"/>
      <c r="CR43" s="12"/>
      <c r="CS43" s="12"/>
      <c r="CT43" s="12"/>
      <c r="CU43" s="12">
        <f t="shared" si="50"/>
        <v>0</v>
      </c>
      <c r="CV43" s="12"/>
    </row>
    <row r="44" s="2" customFormat="1" ht="65.1" customHeight="1" spans="1:100">
      <c r="A44" s="12">
        <v>31</v>
      </c>
      <c r="B44" s="12" t="s">
        <v>206</v>
      </c>
      <c r="C44" s="12" t="s">
        <v>207</v>
      </c>
      <c r="D44" s="12" t="s">
        <v>84</v>
      </c>
      <c r="E44" s="12" t="s">
        <v>89</v>
      </c>
      <c r="F44" s="25" t="s">
        <v>208</v>
      </c>
      <c r="G44" s="12" t="s">
        <v>113</v>
      </c>
      <c r="H44" s="12" t="s">
        <v>209</v>
      </c>
      <c r="I44" s="12">
        <f t="shared" si="33"/>
        <v>345</v>
      </c>
      <c r="J44" s="12">
        <f t="shared" si="34"/>
        <v>0</v>
      </c>
      <c r="K44" s="42">
        <f t="shared" si="35"/>
        <v>345</v>
      </c>
      <c r="L44" s="39">
        <f t="shared" si="36"/>
        <v>345</v>
      </c>
      <c r="M44" s="39">
        <f t="shared" si="37"/>
        <v>0</v>
      </c>
      <c r="N44" s="45"/>
      <c r="O44" s="39">
        <f t="shared" si="38"/>
        <v>0</v>
      </c>
      <c r="P44" s="45"/>
      <c r="Q44" s="45"/>
      <c r="R44" s="45"/>
      <c r="S44" s="39">
        <f t="shared" si="39"/>
        <v>0</v>
      </c>
      <c r="T44" s="45"/>
      <c r="U44" s="45">
        <f t="shared" si="40"/>
        <v>0</v>
      </c>
      <c r="V44" s="45"/>
      <c r="W44" s="45"/>
      <c r="X44" s="45"/>
      <c r="Y44" s="12">
        <f t="shared" si="41"/>
        <v>0</v>
      </c>
      <c r="Z44" s="12"/>
      <c r="AA44" s="45">
        <f t="shared" si="42"/>
        <v>0</v>
      </c>
      <c r="AB44" s="45"/>
      <c r="AC44" s="12"/>
      <c r="AD44" s="12"/>
      <c r="AE44" s="45">
        <f t="shared" si="43"/>
        <v>0</v>
      </c>
      <c r="AF44" s="12"/>
      <c r="AG44" s="26"/>
      <c r="AH44" s="26"/>
      <c r="AI44" s="12">
        <f t="shared" si="44"/>
        <v>0</v>
      </c>
      <c r="AJ44" s="12"/>
      <c r="AK44" s="12">
        <v>345</v>
      </c>
      <c r="AL44" s="12">
        <f t="shared" si="45"/>
        <v>0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>
        <f t="shared" si="46"/>
        <v>345</v>
      </c>
      <c r="CH44" s="12"/>
      <c r="CI44" s="12"/>
      <c r="CJ44" s="12">
        <f t="shared" si="47"/>
        <v>0</v>
      </c>
      <c r="CK44" s="12"/>
      <c r="CL44" s="12"/>
      <c r="CM44" s="12">
        <f t="shared" si="48"/>
        <v>0</v>
      </c>
      <c r="CN44" s="12"/>
      <c r="CO44" s="12"/>
      <c r="CP44" s="12">
        <f t="shared" si="49"/>
        <v>0</v>
      </c>
      <c r="CQ44" s="12"/>
      <c r="CR44" s="12"/>
      <c r="CS44" s="12"/>
      <c r="CT44" s="12"/>
      <c r="CU44" s="12">
        <f t="shared" si="50"/>
        <v>0</v>
      </c>
      <c r="CV44" s="12"/>
    </row>
    <row r="45" s="2" customFormat="1" ht="65.1" customHeight="1" spans="1:100">
      <c r="A45" s="12">
        <v>32</v>
      </c>
      <c r="B45" s="12" t="s">
        <v>210</v>
      </c>
      <c r="C45" s="12" t="s">
        <v>211</v>
      </c>
      <c r="D45" s="12" t="s">
        <v>84</v>
      </c>
      <c r="E45" s="12" t="s">
        <v>89</v>
      </c>
      <c r="F45" s="25" t="s">
        <v>212</v>
      </c>
      <c r="G45" s="12" t="s">
        <v>113</v>
      </c>
      <c r="H45" s="12" t="s">
        <v>129</v>
      </c>
      <c r="I45" s="12">
        <f t="shared" si="33"/>
        <v>1140</v>
      </c>
      <c r="J45" s="12">
        <f t="shared" si="34"/>
        <v>0</v>
      </c>
      <c r="K45" s="42">
        <f t="shared" si="35"/>
        <v>1140</v>
      </c>
      <c r="L45" s="39">
        <f t="shared" si="36"/>
        <v>1140</v>
      </c>
      <c r="M45" s="39">
        <f t="shared" si="37"/>
        <v>0</v>
      </c>
      <c r="N45" s="45"/>
      <c r="O45" s="39">
        <f t="shared" si="38"/>
        <v>0</v>
      </c>
      <c r="P45" s="45"/>
      <c r="Q45" s="45"/>
      <c r="R45" s="45"/>
      <c r="S45" s="39">
        <f t="shared" si="39"/>
        <v>0</v>
      </c>
      <c r="T45" s="45"/>
      <c r="U45" s="45">
        <f t="shared" si="40"/>
        <v>0</v>
      </c>
      <c r="V45" s="45"/>
      <c r="W45" s="45"/>
      <c r="X45" s="45"/>
      <c r="Y45" s="12">
        <f t="shared" si="41"/>
        <v>0</v>
      </c>
      <c r="Z45" s="12"/>
      <c r="AA45" s="45">
        <f t="shared" si="42"/>
        <v>0</v>
      </c>
      <c r="AB45" s="45"/>
      <c r="AC45" s="12"/>
      <c r="AD45" s="12"/>
      <c r="AE45" s="45">
        <f t="shared" si="43"/>
        <v>0</v>
      </c>
      <c r="AF45" s="12"/>
      <c r="AG45" s="26"/>
      <c r="AH45" s="26"/>
      <c r="AI45" s="12">
        <f t="shared" si="44"/>
        <v>0</v>
      </c>
      <c r="AJ45" s="12"/>
      <c r="AK45" s="12">
        <v>1140</v>
      </c>
      <c r="AL45" s="12">
        <f t="shared" si="45"/>
        <v>0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>
        <f t="shared" si="46"/>
        <v>1140</v>
      </c>
      <c r="CH45" s="12"/>
      <c r="CI45" s="12"/>
      <c r="CJ45" s="12">
        <f t="shared" si="47"/>
        <v>0</v>
      </c>
      <c r="CK45" s="12"/>
      <c r="CL45" s="12"/>
      <c r="CM45" s="12">
        <f t="shared" si="48"/>
        <v>0</v>
      </c>
      <c r="CN45" s="12"/>
      <c r="CO45" s="12"/>
      <c r="CP45" s="12">
        <f t="shared" si="49"/>
        <v>0</v>
      </c>
      <c r="CQ45" s="12"/>
      <c r="CR45" s="12"/>
      <c r="CS45" s="12"/>
      <c r="CT45" s="12"/>
      <c r="CU45" s="12">
        <f t="shared" si="50"/>
        <v>0</v>
      </c>
      <c r="CV45" s="12"/>
    </row>
    <row r="46" s="2" customFormat="1" ht="159" customHeight="1" spans="1:100">
      <c r="A46" s="12">
        <v>33</v>
      </c>
      <c r="B46" s="12" t="s">
        <v>213</v>
      </c>
      <c r="C46" s="12" t="s">
        <v>214</v>
      </c>
      <c r="D46" s="12" t="s">
        <v>84</v>
      </c>
      <c r="E46" s="12" t="s">
        <v>89</v>
      </c>
      <c r="F46" s="25" t="s">
        <v>215</v>
      </c>
      <c r="G46" s="12" t="s">
        <v>216</v>
      </c>
      <c r="H46" s="12" t="s">
        <v>172</v>
      </c>
      <c r="I46" s="12">
        <f t="shared" si="33"/>
        <v>4813.02</v>
      </c>
      <c r="J46" s="12">
        <f t="shared" si="34"/>
        <v>4556.915</v>
      </c>
      <c r="K46" s="42">
        <f t="shared" si="35"/>
        <v>256.105</v>
      </c>
      <c r="L46" s="39">
        <f t="shared" si="36"/>
        <v>4813.02</v>
      </c>
      <c r="M46" s="45">
        <f t="shared" si="37"/>
        <v>4000</v>
      </c>
      <c r="N46" s="45">
        <v>4000</v>
      </c>
      <c r="O46" s="45">
        <f t="shared" si="38"/>
        <v>4000</v>
      </c>
      <c r="P46" s="45">
        <v>1000</v>
      </c>
      <c r="Q46" s="45"/>
      <c r="R46" s="45">
        <v>3000</v>
      </c>
      <c r="S46" s="45">
        <f t="shared" si="39"/>
        <v>0</v>
      </c>
      <c r="T46" s="12"/>
      <c r="U46" s="45">
        <f t="shared" si="40"/>
        <v>0</v>
      </c>
      <c r="V46" s="45"/>
      <c r="W46" s="12"/>
      <c r="X46" s="12"/>
      <c r="Y46" s="12">
        <f t="shared" si="41"/>
        <v>0</v>
      </c>
      <c r="Z46" s="12"/>
      <c r="AA46" s="45">
        <f t="shared" si="42"/>
        <v>0</v>
      </c>
      <c r="AB46" s="45"/>
      <c r="AC46" s="12"/>
      <c r="AD46" s="12"/>
      <c r="AE46" s="45">
        <f t="shared" si="43"/>
        <v>0</v>
      </c>
      <c r="AF46" s="12"/>
      <c r="AG46" s="26"/>
      <c r="AH46" s="26"/>
      <c r="AI46" s="12">
        <f t="shared" si="44"/>
        <v>0</v>
      </c>
      <c r="AJ46" s="12"/>
      <c r="AK46" s="39">
        <v>738.02</v>
      </c>
      <c r="AL46" s="12">
        <f t="shared" si="45"/>
        <v>481.915</v>
      </c>
      <c r="AM46" s="39"/>
      <c r="AN46" s="39"/>
      <c r="AO46" s="39"/>
      <c r="AP46" s="60"/>
      <c r="AQ46" s="36">
        <v>179.895</v>
      </c>
      <c r="AR46" s="36">
        <v>302.02</v>
      </c>
      <c r="AS46" s="39"/>
      <c r="AT46" s="39"/>
      <c r="AU46" s="39"/>
      <c r="AV46" s="60"/>
      <c r="AW46" s="36"/>
      <c r="AX46" s="73"/>
      <c r="AY46" s="36"/>
      <c r="AZ46" s="60"/>
      <c r="BA46" s="36"/>
      <c r="BB46" s="36"/>
      <c r="BC46" s="60"/>
      <c r="BD46" s="36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12">
        <f t="shared" si="46"/>
        <v>256.105</v>
      </c>
      <c r="CH46" s="39">
        <v>75</v>
      </c>
      <c r="CI46" s="39">
        <v>75</v>
      </c>
      <c r="CJ46" s="12">
        <f t="shared" si="47"/>
        <v>0</v>
      </c>
      <c r="CK46" s="12"/>
      <c r="CL46" s="12"/>
      <c r="CM46" s="12">
        <f t="shared" si="48"/>
        <v>0</v>
      </c>
      <c r="CN46" s="12"/>
      <c r="CO46" s="12"/>
      <c r="CP46" s="12">
        <f t="shared" si="49"/>
        <v>0</v>
      </c>
      <c r="CQ46" s="12"/>
      <c r="CR46" s="12"/>
      <c r="CS46" s="12"/>
      <c r="CT46" s="12"/>
      <c r="CU46" s="12">
        <f t="shared" si="50"/>
        <v>0</v>
      </c>
      <c r="CV46" s="12"/>
    </row>
    <row r="47" s="2" customFormat="1" ht="84" customHeight="1" spans="1:100">
      <c r="A47" s="12">
        <v>34</v>
      </c>
      <c r="B47" s="12" t="s">
        <v>217</v>
      </c>
      <c r="C47" s="12" t="s">
        <v>218</v>
      </c>
      <c r="D47" s="12" t="s">
        <v>84</v>
      </c>
      <c r="E47" s="12" t="s">
        <v>89</v>
      </c>
      <c r="F47" s="25" t="s">
        <v>219</v>
      </c>
      <c r="G47" s="12" t="s">
        <v>104</v>
      </c>
      <c r="H47" s="12" t="s">
        <v>96</v>
      </c>
      <c r="I47" s="12">
        <f t="shared" si="33"/>
        <v>800</v>
      </c>
      <c r="J47" s="12">
        <f t="shared" si="34"/>
        <v>240</v>
      </c>
      <c r="K47" s="39">
        <f t="shared" si="35"/>
        <v>560</v>
      </c>
      <c r="L47" s="39">
        <f t="shared" si="36"/>
        <v>800</v>
      </c>
      <c r="M47" s="39">
        <f t="shared" si="37"/>
        <v>0</v>
      </c>
      <c r="N47" s="39"/>
      <c r="O47" s="39">
        <f t="shared" si="38"/>
        <v>0</v>
      </c>
      <c r="P47" s="39"/>
      <c r="Q47" s="39"/>
      <c r="R47" s="39"/>
      <c r="S47" s="39">
        <f t="shared" si="39"/>
        <v>0</v>
      </c>
      <c r="T47" s="12"/>
      <c r="U47" s="45">
        <f t="shared" si="40"/>
        <v>0</v>
      </c>
      <c r="V47" s="45"/>
      <c r="W47" s="12"/>
      <c r="X47" s="12"/>
      <c r="Y47" s="12">
        <f t="shared" si="41"/>
        <v>0</v>
      </c>
      <c r="Z47" s="12"/>
      <c r="AA47" s="45">
        <f t="shared" si="42"/>
        <v>0</v>
      </c>
      <c r="AB47" s="45"/>
      <c r="AC47" s="12"/>
      <c r="AD47" s="12"/>
      <c r="AE47" s="45">
        <f t="shared" si="43"/>
        <v>0</v>
      </c>
      <c r="AF47" s="12"/>
      <c r="AG47" s="26"/>
      <c r="AH47" s="26"/>
      <c r="AI47" s="12">
        <f t="shared" si="44"/>
        <v>0</v>
      </c>
      <c r="AJ47" s="12"/>
      <c r="AK47" s="12">
        <v>800</v>
      </c>
      <c r="AL47" s="12">
        <f t="shared" si="45"/>
        <v>240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>
        <v>240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>
        <f t="shared" si="46"/>
        <v>560</v>
      </c>
      <c r="CH47" s="12"/>
      <c r="CI47" s="12"/>
      <c r="CJ47" s="12">
        <f t="shared" si="47"/>
        <v>0</v>
      </c>
      <c r="CK47" s="12"/>
      <c r="CL47" s="12"/>
      <c r="CM47" s="12">
        <f t="shared" si="48"/>
        <v>0</v>
      </c>
      <c r="CN47" s="12"/>
      <c r="CO47" s="12"/>
      <c r="CP47" s="12">
        <f t="shared" si="49"/>
        <v>0</v>
      </c>
      <c r="CQ47" s="12"/>
      <c r="CR47" s="12"/>
      <c r="CS47" s="12"/>
      <c r="CT47" s="12"/>
      <c r="CU47" s="12">
        <f t="shared" si="50"/>
        <v>0</v>
      </c>
      <c r="CV47" s="12"/>
    </row>
    <row r="48" s="2" customFormat="1" ht="84" customHeight="1" spans="1:100">
      <c r="A48" s="12">
        <v>35</v>
      </c>
      <c r="B48" s="12" t="s">
        <v>220</v>
      </c>
      <c r="C48" s="12" t="s">
        <v>221</v>
      </c>
      <c r="D48" s="12" t="s">
        <v>84</v>
      </c>
      <c r="E48" s="12" t="s">
        <v>89</v>
      </c>
      <c r="F48" s="25" t="s">
        <v>222</v>
      </c>
      <c r="G48" s="12" t="s">
        <v>223</v>
      </c>
      <c r="H48" s="12" t="s">
        <v>172</v>
      </c>
      <c r="I48" s="12">
        <f t="shared" si="33"/>
        <v>90</v>
      </c>
      <c r="J48" s="12">
        <f t="shared" si="34"/>
        <v>30</v>
      </c>
      <c r="K48" s="39">
        <f t="shared" si="35"/>
        <v>60</v>
      </c>
      <c r="L48" s="39">
        <f t="shared" si="36"/>
        <v>90</v>
      </c>
      <c r="M48" s="39">
        <f t="shared" si="37"/>
        <v>0</v>
      </c>
      <c r="N48" s="39"/>
      <c r="O48" s="39"/>
      <c r="P48" s="39"/>
      <c r="Q48" s="39"/>
      <c r="R48" s="39"/>
      <c r="S48" s="39"/>
      <c r="T48" s="12"/>
      <c r="U48" s="45"/>
      <c r="V48" s="45"/>
      <c r="W48" s="12"/>
      <c r="X48" s="12"/>
      <c r="Y48" s="12"/>
      <c r="Z48" s="12"/>
      <c r="AA48" s="45"/>
      <c r="AB48" s="45"/>
      <c r="AC48" s="12"/>
      <c r="AD48" s="12"/>
      <c r="AE48" s="45"/>
      <c r="AF48" s="12"/>
      <c r="AG48" s="26"/>
      <c r="AH48" s="26"/>
      <c r="AI48" s="12"/>
      <c r="AJ48" s="12"/>
      <c r="AK48" s="12">
        <v>90</v>
      </c>
      <c r="AL48" s="12">
        <f t="shared" si="45"/>
        <v>30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>
        <v>30</v>
      </c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</row>
    <row r="49" s="2" customFormat="1" ht="242" customHeight="1" spans="1:100">
      <c r="A49" s="12">
        <v>35</v>
      </c>
      <c r="B49" s="12" t="s">
        <v>224</v>
      </c>
      <c r="C49" s="12" t="s">
        <v>225</v>
      </c>
      <c r="D49" s="12" t="s">
        <v>84</v>
      </c>
      <c r="E49" s="12" t="s">
        <v>89</v>
      </c>
      <c r="F49" s="25" t="s">
        <v>226</v>
      </c>
      <c r="G49" s="12" t="s">
        <v>162</v>
      </c>
      <c r="H49" s="12" t="s">
        <v>96</v>
      </c>
      <c r="I49" s="12">
        <f t="shared" ref="I49:I62" si="51">N49+T49+Z49+AF49+AG49+AJ49+AK49+CK49+CN49+CQ49+CR49+CS49+CH49</f>
        <v>299</v>
      </c>
      <c r="J49" s="12">
        <f t="shared" ref="J49:J62" si="52">O49+U49+AA49+AH49+AL49+CI49+CL49+CO49+CT49</f>
        <v>299</v>
      </c>
      <c r="K49" s="39">
        <f t="shared" ref="K49:K62" si="53">I49-J49</f>
        <v>0</v>
      </c>
      <c r="L49" s="39">
        <f t="shared" ref="L49:L62" si="54">M49+AK49+CK49+CN49+CQ49+CR49+CS49+CH49</f>
        <v>299</v>
      </c>
      <c r="M49" s="39">
        <f t="shared" si="37"/>
        <v>0</v>
      </c>
      <c r="N49" s="39"/>
      <c r="O49" s="39">
        <f>SUM(P49:R49)</f>
        <v>0</v>
      </c>
      <c r="P49" s="39"/>
      <c r="Q49" s="39"/>
      <c r="R49" s="39"/>
      <c r="S49" s="39">
        <f>N49-O49</f>
        <v>0</v>
      </c>
      <c r="T49" s="12"/>
      <c r="U49" s="45">
        <f>SUM(V49:X49)</f>
        <v>0</v>
      </c>
      <c r="V49" s="45"/>
      <c r="W49" s="12"/>
      <c r="X49" s="12"/>
      <c r="Y49" s="12">
        <f>T49-U49</f>
        <v>0</v>
      </c>
      <c r="Z49" s="12"/>
      <c r="AA49" s="45">
        <f>SUM(AB49:AD49)</f>
        <v>0</v>
      </c>
      <c r="AB49" s="45"/>
      <c r="AC49" s="12"/>
      <c r="AD49" s="12"/>
      <c r="AE49" s="45">
        <f>Z49-AA49</f>
        <v>0</v>
      </c>
      <c r="AF49" s="12"/>
      <c r="AG49" s="26"/>
      <c r="AH49" s="26"/>
      <c r="AI49" s="12">
        <f>AG49-AH49</f>
        <v>0</v>
      </c>
      <c r="AJ49" s="12"/>
      <c r="AK49" s="12">
        <v>299</v>
      </c>
      <c r="AL49" s="12">
        <f t="shared" si="45"/>
        <v>299</v>
      </c>
      <c r="AM49" s="12"/>
      <c r="AN49" s="12"/>
      <c r="AO49" s="12"/>
      <c r="AP49" s="12"/>
      <c r="AQ49" s="12"/>
      <c r="AR49" s="12"/>
      <c r="AS49" s="36">
        <v>75</v>
      </c>
      <c r="AT49" s="12"/>
      <c r="AU49" s="12"/>
      <c r="AV49" s="12"/>
      <c r="AW49" s="12"/>
      <c r="AX49" s="12"/>
      <c r="AY49" s="12"/>
      <c r="AZ49" s="12"/>
      <c r="BA49" s="12">
        <v>224</v>
      </c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>
        <f>AK49-AL49</f>
        <v>0</v>
      </c>
      <c r="CH49" s="12"/>
      <c r="CI49" s="12"/>
      <c r="CJ49" s="12">
        <f>CH49-CI49</f>
        <v>0</v>
      </c>
      <c r="CK49" s="12"/>
      <c r="CL49" s="12"/>
      <c r="CM49" s="12">
        <f>CK49-CL49</f>
        <v>0</v>
      </c>
      <c r="CN49" s="12"/>
      <c r="CO49" s="12"/>
      <c r="CP49" s="12">
        <f>CN49-CO49</f>
        <v>0</v>
      </c>
      <c r="CQ49" s="12"/>
      <c r="CR49" s="12"/>
      <c r="CS49" s="12"/>
      <c r="CT49" s="12"/>
      <c r="CU49" s="12">
        <f>CS49-CT49</f>
        <v>0</v>
      </c>
      <c r="CV49" s="12"/>
    </row>
    <row r="50" s="2" customFormat="1" ht="99.95" customHeight="1" spans="1:100">
      <c r="A50" s="12">
        <v>36</v>
      </c>
      <c r="B50" s="12" t="s">
        <v>227</v>
      </c>
      <c r="C50" s="12" t="s">
        <v>228</v>
      </c>
      <c r="D50" s="12" t="s">
        <v>84</v>
      </c>
      <c r="E50" s="12" t="s">
        <v>89</v>
      </c>
      <c r="F50" s="25" t="s">
        <v>229</v>
      </c>
      <c r="G50" s="12" t="s">
        <v>113</v>
      </c>
      <c r="H50" s="12" t="s">
        <v>172</v>
      </c>
      <c r="I50" s="12">
        <f t="shared" si="51"/>
        <v>594.52</v>
      </c>
      <c r="J50" s="12">
        <f t="shared" si="52"/>
        <v>594.52</v>
      </c>
      <c r="K50" s="39">
        <f t="shared" si="53"/>
        <v>0</v>
      </c>
      <c r="L50" s="39">
        <f t="shared" si="54"/>
        <v>594.52</v>
      </c>
      <c r="M50" s="39">
        <f t="shared" si="37"/>
        <v>594.52</v>
      </c>
      <c r="N50" s="39">
        <v>594.52</v>
      </c>
      <c r="O50" s="39">
        <f>SUM(P50:R50)</f>
        <v>594.52</v>
      </c>
      <c r="P50" s="39"/>
      <c r="Q50" s="39"/>
      <c r="R50" s="39">
        <v>594.52</v>
      </c>
      <c r="S50" s="39">
        <f>N50-O50</f>
        <v>0</v>
      </c>
      <c r="T50" s="12"/>
      <c r="U50" s="45">
        <f>SUM(V50:X50)</f>
        <v>0</v>
      </c>
      <c r="V50" s="45"/>
      <c r="W50" s="12"/>
      <c r="X50" s="12"/>
      <c r="Y50" s="12">
        <f>T50-U50</f>
        <v>0</v>
      </c>
      <c r="Z50" s="12"/>
      <c r="AA50" s="45">
        <f>SUM(AB50:AD50)</f>
        <v>0</v>
      </c>
      <c r="AB50" s="45"/>
      <c r="AC50" s="12"/>
      <c r="AD50" s="12"/>
      <c r="AE50" s="45">
        <f>Z50-AA50</f>
        <v>0</v>
      </c>
      <c r="AF50" s="12"/>
      <c r="AG50" s="26"/>
      <c r="AH50" s="26"/>
      <c r="AI50" s="12">
        <f>AG50-AH50</f>
        <v>0</v>
      </c>
      <c r="AJ50" s="12"/>
      <c r="AK50" s="12"/>
      <c r="AL50" s="12">
        <f t="shared" si="45"/>
        <v>0</v>
      </c>
      <c r="AM50" s="12"/>
      <c r="AN50" s="12"/>
      <c r="AO50" s="12"/>
      <c r="AP50" s="12"/>
      <c r="AQ50" s="12"/>
      <c r="AR50" s="12"/>
      <c r="AS50" s="12"/>
      <c r="AT50" s="72"/>
      <c r="AU50" s="36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>
        <f>AK50-AL50</f>
        <v>0</v>
      </c>
      <c r="CH50" s="12"/>
      <c r="CI50" s="12"/>
      <c r="CJ50" s="12">
        <f>CH50-CI50</f>
        <v>0</v>
      </c>
      <c r="CK50" s="12"/>
      <c r="CL50" s="12"/>
      <c r="CM50" s="12">
        <f>CK50-CL50</f>
        <v>0</v>
      </c>
      <c r="CN50" s="12"/>
      <c r="CO50" s="12"/>
      <c r="CP50" s="12">
        <f>CN50-CO50</f>
        <v>0</v>
      </c>
      <c r="CQ50" s="12"/>
      <c r="CR50" s="12"/>
      <c r="CS50" s="12"/>
      <c r="CT50" s="12"/>
      <c r="CU50" s="12">
        <f>CS50-CT50</f>
        <v>0</v>
      </c>
      <c r="CV50" s="12"/>
    </row>
    <row r="51" s="2" customFormat="1" customHeight="1" spans="1:100">
      <c r="A51" s="23" t="s">
        <v>230</v>
      </c>
      <c r="B51" s="23"/>
      <c r="C51" s="23" t="s">
        <v>231</v>
      </c>
      <c r="D51" s="23"/>
      <c r="E51" s="23">
        <v>9</v>
      </c>
      <c r="F51" s="24"/>
      <c r="G51" s="23"/>
      <c r="H51" s="23"/>
      <c r="I51" s="41">
        <f>SUM(I52:I62)</f>
        <v>25235.16</v>
      </c>
      <c r="J51" s="41">
        <f>SUM(J52:J62)</f>
        <v>4852.1764</v>
      </c>
      <c r="K51" s="50">
        <f>SUM(K52:K62)</f>
        <v>20382.9836</v>
      </c>
      <c r="L51" s="41">
        <f t="shared" ref="L51:Z51" si="55">SUM(L52:L62)</f>
        <v>25235.16</v>
      </c>
      <c r="M51" s="41">
        <f t="shared" si="55"/>
        <v>1210</v>
      </c>
      <c r="N51" s="41">
        <f t="shared" si="55"/>
        <v>0</v>
      </c>
      <c r="O51" s="41">
        <f t="shared" si="55"/>
        <v>0</v>
      </c>
      <c r="P51" s="41">
        <f t="shared" si="55"/>
        <v>0</v>
      </c>
      <c r="Q51" s="41">
        <f t="shared" si="55"/>
        <v>0</v>
      </c>
      <c r="R51" s="41">
        <f t="shared" si="55"/>
        <v>0</v>
      </c>
      <c r="S51" s="41">
        <f t="shared" si="55"/>
        <v>0</v>
      </c>
      <c r="T51" s="41">
        <f t="shared" si="55"/>
        <v>0</v>
      </c>
      <c r="U51" s="51">
        <f t="shared" si="55"/>
        <v>0</v>
      </c>
      <c r="V51" s="51">
        <f t="shared" si="55"/>
        <v>0</v>
      </c>
      <c r="W51" s="41">
        <f t="shared" si="55"/>
        <v>0</v>
      </c>
      <c r="X51" s="41">
        <f t="shared" si="55"/>
        <v>0</v>
      </c>
      <c r="Y51" s="41">
        <f t="shared" si="55"/>
        <v>0</v>
      </c>
      <c r="Z51" s="41">
        <f t="shared" si="55"/>
        <v>1210</v>
      </c>
      <c r="AA51" s="51">
        <f t="shared" ref="AA51:BW51" si="56">SUM(AA52:AA62)</f>
        <v>1210</v>
      </c>
      <c r="AB51" s="51">
        <f t="shared" si="56"/>
        <v>1210</v>
      </c>
      <c r="AC51" s="41">
        <f t="shared" si="56"/>
        <v>0</v>
      </c>
      <c r="AD51" s="41">
        <f t="shared" si="56"/>
        <v>0</v>
      </c>
      <c r="AE51" s="41">
        <f t="shared" si="56"/>
        <v>0</v>
      </c>
      <c r="AF51" s="41">
        <f t="shared" si="56"/>
        <v>0</v>
      </c>
      <c r="AG51" s="41">
        <f t="shared" si="56"/>
        <v>0</v>
      </c>
      <c r="AH51" s="41">
        <f t="shared" si="56"/>
        <v>0</v>
      </c>
      <c r="AI51" s="41">
        <f t="shared" si="56"/>
        <v>0</v>
      </c>
      <c r="AJ51" s="41">
        <f t="shared" si="56"/>
        <v>0</v>
      </c>
      <c r="AK51" s="41">
        <f t="shared" si="56"/>
        <v>24025.16</v>
      </c>
      <c r="AL51" s="41">
        <f t="shared" si="56"/>
        <v>3642.1764</v>
      </c>
      <c r="AM51" s="41">
        <f t="shared" si="56"/>
        <v>0</v>
      </c>
      <c r="AN51" s="41">
        <f t="shared" si="56"/>
        <v>0</v>
      </c>
      <c r="AO51" s="41">
        <f t="shared" si="56"/>
        <v>2753</v>
      </c>
      <c r="AP51" s="41">
        <f t="shared" si="56"/>
        <v>0</v>
      </c>
      <c r="AQ51" s="41">
        <f t="shared" si="56"/>
        <v>0</v>
      </c>
      <c r="AR51" s="41">
        <f t="shared" si="56"/>
        <v>0</v>
      </c>
      <c r="AS51" s="41">
        <f t="shared" si="56"/>
        <v>0</v>
      </c>
      <c r="AT51" s="41">
        <f t="shared" si="56"/>
        <v>0</v>
      </c>
      <c r="AU51" s="41">
        <f t="shared" si="56"/>
        <v>0</v>
      </c>
      <c r="AV51" s="41">
        <f t="shared" si="56"/>
        <v>0</v>
      </c>
      <c r="AW51" s="41">
        <f t="shared" si="56"/>
        <v>0</v>
      </c>
      <c r="AX51" s="41">
        <f t="shared" si="56"/>
        <v>0</v>
      </c>
      <c r="AY51" s="41">
        <f t="shared" si="56"/>
        <v>69.8064</v>
      </c>
      <c r="AZ51" s="41">
        <f t="shared" si="56"/>
        <v>0</v>
      </c>
      <c r="BA51" s="41">
        <f t="shared" si="56"/>
        <v>372.88</v>
      </c>
      <c r="BB51" s="41">
        <f t="shared" si="56"/>
        <v>0</v>
      </c>
      <c r="BC51" s="41">
        <f t="shared" si="56"/>
        <v>317.49</v>
      </c>
      <c r="BD51" s="41">
        <f t="shared" si="56"/>
        <v>0</v>
      </c>
      <c r="BE51" s="41">
        <f t="shared" si="56"/>
        <v>0</v>
      </c>
      <c r="BF51" s="41">
        <f t="shared" si="56"/>
        <v>0</v>
      </c>
      <c r="BG51" s="41">
        <f t="shared" si="56"/>
        <v>129</v>
      </c>
      <c r="BH51" s="41">
        <f t="shared" si="56"/>
        <v>0</v>
      </c>
      <c r="BI51" s="41">
        <f t="shared" si="56"/>
        <v>0</v>
      </c>
      <c r="BJ51" s="41">
        <f t="shared" si="56"/>
        <v>0</v>
      </c>
      <c r="BK51" s="41">
        <f t="shared" si="56"/>
        <v>0</v>
      </c>
      <c r="BL51" s="41">
        <f t="shared" si="56"/>
        <v>0</v>
      </c>
      <c r="BM51" s="41">
        <f t="shared" si="56"/>
        <v>0</v>
      </c>
      <c r="BN51" s="41">
        <f t="shared" si="56"/>
        <v>0</v>
      </c>
      <c r="BO51" s="41">
        <f t="shared" si="56"/>
        <v>0</v>
      </c>
      <c r="BP51" s="41">
        <f t="shared" si="56"/>
        <v>0</v>
      </c>
      <c r="BQ51" s="41">
        <f t="shared" si="56"/>
        <v>0</v>
      </c>
      <c r="BR51" s="41">
        <f t="shared" si="56"/>
        <v>0</v>
      </c>
      <c r="BS51" s="41">
        <f t="shared" si="56"/>
        <v>0</v>
      </c>
      <c r="BT51" s="41">
        <f t="shared" si="56"/>
        <v>0</v>
      </c>
      <c r="BU51" s="41">
        <f t="shared" si="56"/>
        <v>0</v>
      </c>
      <c r="BV51" s="41">
        <f t="shared" si="56"/>
        <v>0</v>
      </c>
      <c r="BW51" s="41">
        <f t="shared" si="56"/>
        <v>0</v>
      </c>
      <c r="BX51" s="41">
        <f t="shared" ref="BX51:CU51" si="57">SUM(BX52:BX62)</f>
        <v>0</v>
      </c>
      <c r="BY51" s="41">
        <f t="shared" si="57"/>
        <v>0</v>
      </c>
      <c r="BZ51" s="41">
        <f t="shared" si="57"/>
        <v>0</v>
      </c>
      <c r="CA51" s="41">
        <f t="shared" si="57"/>
        <v>0</v>
      </c>
      <c r="CB51" s="41">
        <f t="shared" si="57"/>
        <v>0</v>
      </c>
      <c r="CC51" s="41">
        <f t="shared" si="57"/>
        <v>0</v>
      </c>
      <c r="CD51" s="41">
        <f t="shared" si="57"/>
        <v>0</v>
      </c>
      <c r="CE51" s="41">
        <f t="shared" si="57"/>
        <v>0</v>
      </c>
      <c r="CF51" s="41">
        <f t="shared" si="57"/>
        <v>0</v>
      </c>
      <c r="CG51" s="41">
        <f t="shared" si="57"/>
        <v>13282.9836</v>
      </c>
      <c r="CH51" s="41">
        <f t="shared" si="57"/>
        <v>0</v>
      </c>
      <c r="CI51" s="41">
        <f t="shared" si="57"/>
        <v>0</v>
      </c>
      <c r="CJ51" s="41">
        <f t="shared" si="57"/>
        <v>0</v>
      </c>
      <c r="CK51" s="41">
        <f t="shared" si="57"/>
        <v>0</v>
      </c>
      <c r="CL51" s="41">
        <f t="shared" si="57"/>
        <v>0</v>
      </c>
      <c r="CM51" s="41">
        <f t="shared" si="57"/>
        <v>0</v>
      </c>
      <c r="CN51" s="41">
        <f t="shared" si="57"/>
        <v>0</v>
      </c>
      <c r="CO51" s="41">
        <f t="shared" si="57"/>
        <v>0</v>
      </c>
      <c r="CP51" s="41">
        <f t="shared" si="57"/>
        <v>0</v>
      </c>
      <c r="CQ51" s="41">
        <f t="shared" si="57"/>
        <v>0</v>
      </c>
      <c r="CR51" s="41">
        <f t="shared" si="57"/>
        <v>0</v>
      </c>
      <c r="CS51" s="41">
        <f t="shared" si="57"/>
        <v>0</v>
      </c>
      <c r="CT51" s="41">
        <f t="shared" si="57"/>
        <v>0</v>
      </c>
      <c r="CU51" s="41">
        <f t="shared" si="57"/>
        <v>0</v>
      </c>
      <c r="CV51" s="23"/>
    </row>
    <row r="52" s="2" customFormat="1" ht="78.95" customHeight="1" spans="1:100">
      <c r="A52" s="12">
        <v>37</v>
      </c>
      <c r="B52" s="12" t="s">
        <v>232</v>
      </c>
      <c r="C52" s="12" t="s">
        <v>233</v>
      </c>
      <c r="D52" s="12" t="s">
        <v>84</v>
      </c>
      <c r="E52" s="12" t="s">
        <v>234</v>
      </c>
      <c r="F52" s="25" t="s">
        <v>235</v>
      </c>
      <c r="G52" s="12" t="s">
        <v>113</v>
      </c>
      <c r="H52" s="12" t="s">
        <v>172</v>
      </c>
      <c r="I52" s="12">
        <f t="shared" si="51"/>
        <v>6800</v>
      </c>
      <c r="J52" s="12">
        <f t="shared" si="52"/>
        <v>4583.1764</v>
      </c>
      <c r="K52" s="42">
        <f t="shared" si="53"/>
        <v>2216.8236</v>
      </c>
      <c r="L52" s="39">
        <f t="shared" si="54"/>
        <v>6800</v>
      </c>
      <c r="M52" s="39">
        <f>N52+T52+Z52+AF52+AG52+AJ52</f>
        <v>1210</v>
      </c>
      <c r="N52" s="45"/>
      <c r="O52" s="39">
        <f>SUM(P52:R52)</f>
        <v>0</v>
      </c>
      <c r="P52" s="45"/>
      <c r="Q52" s="45"/>
      <c r="R52" s="45"/>
      <c r="S52" s="39">
        <f>N52-O52</f>
        <v>0</v>
      </c>
      <c r="T52" s="45"/>
      <c r="U52" s="45">
        <f>SUM(V52:X52)</f>
        <v>0</v>
      </c>
      <c r="V52" s="45"/>
      <c r="W52" s="45"/>
      <c r="X52" s="45"/>
      <c r="Y52" s="12">
        <f>T52-U52</f>
        <v>0</v>
      </c>
      <c r="Z52" s="45">
        <v>1210</v>
      </c>
      <c r="AA52" s="45">
        <f>SUM(AB52:AD52)</f>
        <v>1210</v>
      </c>
      <c r="AB52" s="45">
        <v>1210</v>
      </c>
      <c r="AC52" s="45"/>
      <c r="AD52" s="45"/>
      <c r="AE52" s="45">
        <f>Z52-AA52</f>
        <v>0</v>
      </c>
      <c r="AF52" s="45"/>
      <c r="AG52" s="69"/>
      <c r="AH52" s="69"/>
      <c r="AI52" s="12">
        <f>AG52-AH52</f>
        <v>0</v>
      </c>
      <c r="AJ52" s="12"/>
      <c r="AK52" s="12">
        <v>5590</v>
      </c>
      <c r="AL52" s="12">
        <f>SUM(AM52:CF52)</f>
        <v>3373.1764</v>
      </c>
      <c r="AM52" s="12"/>
      <c r="AN52" s="12"/>
      <c r="AO52" s="12">
        <v>2753</v>
      </c>
      <c r="AP52" s="12"/>
      <c r="AQ52" s="12"/>
      <c r="AR52" s="12"/>
      <c r="AS52" s="12"/>
      <c r="AT52" s="12"/>
      <c r="AU52" s="12"/>
      <c r="AV52" s="12"/>
      <c r="AW52" s="12"/>
      <c r="AX52" s="12"/>
      <c r="AY52" s="64">
        <v>69.8064</v>
      </c>
      <c r="AZ52" s="60"/>
      <c r="BA52" s="36">
        <v>232.88</v>
      </c>
      <c r="BB52" s="36"/>
      <c r="BC52" s="12">
        <v>317.49</v>
      </c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>
        <f>AK52-AL52</f>
        <v>2216.8236</v>
      </c>
      <c r="CH52" s="12"/>
      <c r="CI52" s="12"/>
      <c r="CJ52" s="12">
        <f>CH52-CI52</f>
        <v>0</v>
      </c>
      <c r="CK52" s="12"/>
      <c r="CL52" s="12"/>
      <c r="CM52" s="12">
        <f>CK52-CL52</f>
        <v>0</v>
      </c>
      <c r="CN52" s="12"/>
      <c r="CO52" s="12"/>
      <c r="CP52" s="12">
        <f>CN52-CO52</f>
        <v>0</v>
      </c>
      <c r="CQ52" s="12"/>
      <c r="CR52" s="12"/>
      <c r="CS52" s="12"/>
      <c r="CT52" s="12"/>
      <c r="CU52" s="12">
        <f>CS52-CT52</f>
        <v>0</v>
      </c>
      <c r="CV52" s="12"/>
    </row>
    <row r="53" s="2" customFormat="1" ht="142" customHeight="1" spans="1:100">
      <c r="A53" s="12">
        <v>38</v>
      </c>
      <c r="B53" s="27" t="s">
        <v>236</v>
      </c>
      <c r="C53" s="12" t="s">
        <v>237</v>
      </c>
      <c r="D53" s="12" t="s">
        <v>84</v>
      </c>
      <c r="E53" s="12" t="s">
        <v>234</v>
      </c>
      <c r="F53" s="25" t="s">
        <v>238</v>
      </c>
      <c r="G53" s="12" t="s">
        <v>104</v>
      </c>
      <c r="H53" s="12" t="s">
        <v>172</v>
      </c>
      <c r="I53" s="12">
        <f t="shared" si="51"/>
        <v>4316.5</v>
      </c>
      <c r="J53" s="12">
        <f t="shared" si="52"/>
        <v>45</v>
      </c>
      <c r="K53" s="39">
        <f t="shared" si="53"/>
        <v>4271.5</v>
      </c>
      <c r="L53" s="39">
        <f t="shared" si="54"/>
        <v>4316.5</v>
      </c>
      <c r="M53" s="39">
        <f>N53+T53+Z53+AF53+AG53+AJ53</f>
        <v>0</v>
      </c>
      <c r="N53" s="12"/>
      <c r="O53" s="39">
        <f>SUM(P53:R53)</f>
        <v>0</v>
      </c>
      <c r="P53" s="12"/>
      <c r="Q53" s="12"/>
      <c r="R53" s="12"/>
      <c r="S53" s="39">
        <f>N53-O53</f>
        <v>0</v>
      </c>
      <c r="T53" s="45"/>
      <c r="U53" s="45">
        <f>SUM(V53:X53)</f>
        <v>0</v>
      </c>
      <c r="V53" s="45"/>
      <c r="W53" s="45"/>
      <c r="X53" s="45"/>
      <c r="Y53" s="12">
        <f>T53-U53</f>
        <v>0</v>
      </c>
      <c r="Z53" s="45"/>
      <c r="AA53" s="45">
        <f>SUM(AB53:AD53)</f>
        <v>0</v>
      </c>
      <c r="AB53" s="45"/>
      <c r="AC53" s="45"/>
      <c r="AD53" s="45"/>
      <c r="AE53" s="45">
        <f>Z53-AA53</f>
        <v>0</v>
      </c>
      <c r="AF53" s="45"/>
      <c r="AG53" s="69"/>
      <c r="AH53" s="69"/>
      <c r="AI53" s="12">
        <f>AG53-AH53</f>
        <v>0</v>
      </c>
      <c r="AJ53" s="12"/>
      <c r="AK53" s="12">
        <v>4316.5</v>
      </c>
      <c r="AL53" s="12">
        <f>SUM(AM53:CF53)</f>
        <v>45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>
        <v>45</v>
      </c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>
        <f>AK53-AL53</f>
        <v>4271.5</v>
      </c>
      <c r="CH53" s="12"/>
      <c r="CI53" s="12"/>
      <c r="CJ53" s="12">
        <f>CH53-CI53</f>
        <v>0</v>
      </c>
      <c r="CK53" s="12"/>
      <c r="CL53" s="12"/>
      <c r="CM53" s="12">
        <f>CK53-CL53</f>
        <v>0</v>
      </c>
      <c r="CN53" s="12"/>
      <c r="CO53" s="12"/>
      <c r="CP53" s="12">
        <f>CN53-CO53</f>
        <v>0</v>
      </c>
      <c r="CQ53" s="12"/>
      <c r="CR53" s="12"/>
      <c r="CS53" s="12"/>
      <c r="CT53" s="12"/>
      <c r="CU53" s="12">
        <f>CS53-CT53</f>
        <v>0</v>
      </c>
      <c r="CV53" s="12"/>
    </row>
    <row r="54" s="2" customFormat="1" ht="50" customHeight="1" spans="1:100">
      <c r="A54" s="12">
        <v>40</v>
      </c>
      <c r="B54" s="27" t="s">
        <v>239</v>
      </c>
      <c r="C54" s="12" t="s">
        <v>240</v>
      </c>
      <c r="D54" s="12" t="s">
        <v>84</v>
      </c>
      <c r="E54" s="12" t="s">
        <v>234</v>
      </c>
      <c r="F54" s="25" t="s">
        <v>241</v>
      </c>
      <c r="G54" s="12" t="s">
        <v>242</v>
      </c>
      <c r="H54" s="12" t="s">
        <v>243</v>
      </c>
      <c r="I54" s="12">
        <f t="shared" si="51"/>
        <v>3500</v>
      </c>
      <c r="J54" s="12">
        <f t="shared" si="52"/>
        <v>0</v>
      </c>
      <c r="K54" s="39">
        <f t="shared" si="53"/>
        <v>3500</v>
      </c>
      <c r="L54" s="39">
        <f t="shared" si="54"/>
        <v>3500</v>
      </c>
      <c r="M54" s="39"/>
      <c r="N54" s="12"/>
      <c r="O54" s="39"/>
      <c r="P54" s="12"/>
      <c r="Q54" s="12"/>
      <c r="R54" s="12"/>
      <c r="S54" s="39"/>
      <c r="T54" s="45"/>
      <c r="U54" s="45"/>
      <c r="V54" s="45"/>
      <c r="W54" s="45"/>
      <c r="X54" s="45"/>
      <c r="Y54" s="12"/>
      <c r="Z54" s="45"/>
      <c r="AA54" s="45"/>
      <c r="AB54" s="45"/>
      <c r="AC54" s="45"/>
      <c r="AD54" s="45"/>
      <c r="AE54" s="45"/>
      <c r="AF54" s="45"/>
      <c r="AG54" s="69"/>
      <c r="AH54" s="69"/>
      <c r="AI54" s="12"/>
      <c r="AJ54" s="12"/>
      <c r="AK54" s="12">
        <v>3500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</row>
    <row r="55" s="2" customFormat="1" ht="110" customHeight="1" spans="1:100">
      <c r="A55" s="12">
        <v>39</v>
      </c>
      <c r="B55" s="12" t="s">
        <v>244</v>
      </c>
      <c r="C55" s="12" t="s">
        <v>245</v>
      </c>
      <c r="D55" s="12" t="s">
        <v>84</v>
      </c>
      <c r="E55" s="12" t="s">
        <v>89</v>
      </c>
      <c r="F55" s="25" t="s">
        <v>246</v>
      </c>
      <c r="G55" s="12" t="s">
        <v>247</v>
      </c>
      <c r="H55" s="12" t="s">
        <v>172</v>
      </c>
      <c r="I55" s="12">
        <f t="shared" si="51"/>
        <v>850</v>
      </c>
      <c r="J55" s="12">
        <f t="shared" si="52"/>
        <v>0</v>
      </c>
      <c r="K55" s="39">
        <f t="shared" si="53"/>
        <v>850</v>
      </c>
      <c r="L55" s="39">
        <f t="shared" si="54"/>
        <v>850</v>
      </c>
      <c r="M55" s="39">
        <f>N55+T55+Z55+AF55+AG55+AJ55</f>
        <v>0</v>
      </c>
      <c r="N55" s="45"/>
      <c r="O55" s="39">
        <f>SUM(P55:R55)</f>
        <v>0</v>
      </c>
      <c r="P55" s="45"/>
      <c r="Q55" s="45"/>
      <c r="R55" s="45"/>
      <c r="S55" s="39">
        <f>N55-O55</f>
        <v>0</v>
      </c>
      <c r="T55" s="45"/>
      <c r="U55" s="45">
        <f>SUM(V55:X55)</f>
        <v>0</v>
      </c>
      <c r="V55" s="45"/>
      <c r="W55" s="45"/>
      <c r="X55" s="45"/>
      <c r="Y55" s="12">
        <f>T55-U55</f>
        <v>0</v>
      </c>
      <c r="Z55" s="45"/>
      <c r="AA55" s="45">
        <f>SUM(AB55:AD55)</f>
        <v>0</v>
      </c>
      <c r="AB55" s="45"/>
      <c r="AC55" s="45"/>
      <c r="AD55" s="45"/>
      <c r="AE55" s="45">
        <f>Z55-AA55</f>
        <v>0</v>
      </c>
      <c r="AF55" s="45"/>
      <c r="AG55" s="69"/>
      <c r="AH55" s="69"/>
      <c r="AI55" s="12">
        <f>AG55-AH55</f>
        <v>0</v>
      </c>
      <c r="AJ55" s="12"/>
      <c r="AK55" s="12">
        <v>850</v>
      </c>
      <c r="AL55" s="12">
        <f>SUM(AM55:CF55)</f>
        <v>0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>
        <f>AK55-AL55</f>
        <v>850</v>
      </c>
      <c r="CH55" s="12"/>
      <c r="CI55" s="12"/>
      <c r="CJ55" s="12">
        <f>CH55-CI55</f>
        <v>0</v>
      </c>
      <c r="CK55" s="12"/>
      <c r="CL55" s="12"/>
      <c r="CM55" s="12">
        <f>CK55-CL55</f>
        <v>0</v>
      </c>
      <c r="CN55" s="12"/>
      <c r="CO55" s="12"/>
      <c r="CP55" s="12">
        <f>CN55-CO55</f>
        <v>0</v>
      </c>
      <c r="CQ55" s="12"/>
      <c r="CR55" s="12"/>
      <c r="CS55" s="12"/>
      <c r="CT55" s="12"/>
      <c r="CU55" s="12">
        <f>CS55-CT55</f>
        <v>0</v>
      </c>
      <c r="CV55" s="12"/>
    </row>
    <row r="56" s="2" customFormat="1" ht="84" customHeight="1" spans="1:100">
      <c r="A56" s="12">
        <v>40</v>
      </c>
      <c r="B56" s="12" t="s">
        <v>248</v>
      </c>
      <c r="C56" s="12" t="s">
        <v>249</v>
      </c>
      <c r="D56" s="12" t="s">
        <v>84</v>
      </c>
      <c r="E56" s="12" t="s">
        <v>89</v>
      </c>
      <c r="F56" s="25" t="s">
        <v>250</v>
      </c>
      <c r="G56" s="12" t="s">
        <v>247</v>
      </c>
      <c r="H56" s="12" t="s">
        <v>172</v>
      </c>
      <c r="I56" s="12">
        <f t="shared" si="51"/>
        <v>367.3</v>
      </c>
      <c r="J56" s="12">
        <f t="shared" si="52"/>
        <v>84</v>
      </c>
      <c r="K56" s="39">
        <f t="shared" si="53"/>
        <v>283.3</v>
      </c>
      <c r="L56" s="39">
        <f t="shared" si="54"/>
        <v>367.3</v>
      </c>
      <c r="M56" s="39">
        <f>N56+T56+Z56+AF56+AG56+AJ56</f>
        <v>0</v>
      </c>
      <c r="N56" s="39"/>
      <c r="O56" s="39">
        <f>SUM(P56:R56)</f>
        <v>0</v>
      </c>
      <c r="P56" s="39"/>
      <c r="Q56" s="39"/>
      <c r="R56" s="39"/>
      <c r="S56" s="39">
        <f>N56-O56</f>
        <v>0</v>
      </c>
      <c r="T56" s="12"/>
      <c r="U56" s="45">
        <f>SUM(V56:X56)</f>
        <v>0</v>
      </c>
      <c r="V56" s="45"/>
      <c r="W56" s="12"/>
      <c r="X56" s="12"/>
      <c r="Y56" s="12">
        <f>T56-U56</f>
        <v>0</v>
      </c>
      <c r="Z56" s="12"/>
      <c r="AA56" s="45">
        <f>SUM(AB56:AD56)</f>
        <v>0</v>
      </c>
      <c r="AB56" s="45"/>
      <c r="AC56" s="12"/>
      <c r="AD56" s="12"/>
      <c r="AE56" s="45">
        <f>Z56-AA56</f>
        <v>0</v>
      </c>
      <c r="AF56" s="12"/>
      <c r="AG56" s="26"/>
      <c r="AH56" s="26"/>
      <c r="AI56" s="12">
        <f>AG56-AH56</f>
        <v>0</v>
      </c>
      <c r="AJ56" s="12"/>
      <c r="AK56" s="12">
        <v>367.3</v>
      </c>
      <c r="AL56" s="12">
        <f>SUM(AM56:CF56)</f>
        <v>84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>
        <v>84</v>
      </c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>
        <f>AK56-AL56</f>
        <v>283.3</v>
      </c>
      <c r="CH56" s="12"/>
      <c r="CI56" s="12"/>
      <c r="CJ56" s="12">
        <f>CH56-CI56</f>
        <v>0</v>
      </c>
      <c r="CK56" s="12"/>
      <c r="CL56" s="12"/>
      <c r="CM56" s="12">
        <f>CK56-CL56</f>
        <v>0</v>
      </c>
      <c r="CN56" s="12"/>
      <c r="CO56" s="12"/>
      <c r="CP56" s="12">
        <f>CN56-CO56</f>
        <v>0</v>
      </c>
      <c r="CQ56" s="12"/>
      <c r="CR56" s="12"/>
      <c r="CS56" s="12"/>
      <c r="CT56" s="12"/>
      <c r="CU56" s="12">
        <f>CS56-CT56</f>
        <v>0</v>
      </c>
      <c r="CV56" s="12"/>
    </row>
    <row r="57" s="2" customFormat="1" ht="84" customHeight="1" spans="1:100">
      <c r="A57" s="12">
        <v>43</v>
      </c>
      <c r="B57" s="12" t="s">
        <v>251</v>
      </c>
      <c r="C57" s="12" t="s">
        <v>252</v>
      </c>
      <c r="D57" s="12" t="s">
        <v>84</v>
      </c>
      <c r="E57" s="12" t="s">
        <v>89</v>
      </c>
      <c r="F57" s="33" t="s">
        <v>253</v>
      </c>
      <c r="G57" s="12" t="s">
        <v>163</v>
      </c>
      <c r="H57" s="12" t="s">
        <v>183</v>
      </c>
      <c r="I57" s="12">
        <f t="shared" si="51"/>
        <v>1500</v>
      </c>
      <c r="J57" s="12">
        <f t="shared" si="52"/>
        <v>0</v>
      </c>
      <c r="K57" s="39">
        <f t="shared" si="53"/>
        <v>1500</v>
      </c>
      <c r="L57" s="39">
        <f t="shared" si="54"/>
        <v>1500</v>
      </c>
      <c r="M57" s="39"/>
      <c r="N57" s="39"/>
      <c r="O57" s="39"/>
      <c r="P57" s="39"/>
      <c r="Q57" s="39"/>
      <c r="R57" s="39"/>
      <c r="S57" s="39"/>
      <c r="T57" s="12"/>
      <c r="U57" s="45"/>
      <c r="V57" s="45"/>
      <c r="W57" s="12"/>
      <c r="X57" s="12"/>
      <c r="Y57" s="12"/>
      <c r="Z57" s="12"/>
      <c r="AA57" s="45"/>
      <c r="AB57" s="45"/>
      <c r="AC57" s="12"/>
      <c r="AD57" s="12"/>
      <c r="AE57" s="45"/>
      <c r="AF57" s="12"/>
      <c r="AG57" s="26"/>
      <c r="AH57" s="26"/>
      <c r="AI57" s="12"/>
      <c r="AJ57" s="12"/>
      <c r="AK57" s="12">
        <v>1500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</row>
    <row r="58" s="2" customFormat="1" ht="101" customHeight="1" spans="1:100">
      <c r="A58" s="12">
        <v>41</v>
      </c>
      <c r="B58" s="12" t="s">
        <v>254</v>
      </c>
      <c r="C58" s="12" t="s">
        <v>255</v>
      </c>
      <c r="D58" s="12" t="s">
        <v>84</v>
      </c>
      <c r="E58" s="12" t="s">
        <v>256</v>
      </c>
      <c r="F58" s="25" t="s">
        <v>257</v>
      </c>
      <c r="G58" s="12" t="s">
        <v>113</v>
      </c>
      <c r="H58" s="12" t="s">
        <v>172</v>
      </c>
      <c r="I58" s="12">
        <f t="shared" si="51"/>
        <v>2500</v>
      </c>
      <c r="J58" s="12">
        <f t="shared" si="52"/>
        <v>0</v>
      </c>
      <c r="K58" s="39">
        <f t="shared" si="53"/>
        <v>2500</v>
      </c>
      <c r="L58" s="39">
        <f t="shared" si="54"/>
        <v>2500</v>
      </c>
      <c r="M58" s="39">
        <f>N58+T58+Z58+AF58+AG58+AJ58</f>
        <v>0</v>
      </c>
      <c r="N58" s="39"/>
      <c r="O58" s="39">
        <f>SUM(P58:R58)</f>
        <v>0</v>
      </c>
      <c r="P58" s="39"/>
      <c r="Q58" s="39"/>
      <c r="R58" s="39"/>
      <c r="S58" s="39">
        <f>N58-O58</f>
        <v>0</v>
      </c>
      <c r="T58" s="12"/>
      <c r="U58" s="45">
        <f>SUM(V58:X58)</f>
        <v>0</v>
      </c>
      <c r="V58" s="45"/>
      <c r="W58" s="12"/>
      <c r="X58" s="12"/>
      <c r="Y58" s="12">
        <f>T58-U58</f>
        <v>0</v>
      </c>
      <c r="Z58" s="12"/>
      <c r="AA58" s="45">
        <f>SUM(AB58:AD58)</f>
        <v>0</v>
      </c>
      <c r="AB58" s="45"/>
      <c r="AC58" s="12"/>
      <c r="AD58" s="12"/>
      <c r="AE58" s="45">
        <f>Z58-AA58</f>
        <v>0</v>
      </c>
      <c r="AF58" s="12"/>
      <c r="AG58" s="26"/>
      <c r="AH58" s="26"/>
      <c r="AI58" s="12">
        <f>AG58-AH58</f>
        <v>0</v>
      </c>
      <c r="AJ58" s="12"/>
      <c r="AK58" s="12">
        <v>2500</v>
      </c>
      <c r="AL58" s="12">
        <f>SUM(AM58:CF58)</f>
        <v>0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>
        <f>AK58-AL58</f>
        <v>2500</v>
      </c>
      <c r="CH58" s="12"/>
      <c r="CI58" s="12"/>
      <c r="CJ58" s="12">
        <f>CH58-CI58</f>
        <v>0</v>
      </c>
      <c r="CK58" s="12"/>
      <c r="CL58" s="12"/>
      <c r="CM58" s="12">
        <f>CK58-CL58</f>
        <v>0</v>
      </c>
      <c r="CN58" s="12"/>
      <c r="CO58" s="12"/>
      <c r="CP58" s="12">
        <f>CN58-CO58</f>
        <v>0</v>
      </c>
      <c r="CQ58" s="12"/>
      <c r="CR58" s="12"/>
      <c r="CS58" s="12"/>
      <c r="CT58" s="12"/>
      <c r="CU58" s="12">
        <f>CS58-CT58</f>
        <v>0</v>
      </c>
      <c r="CV58" s="12"/>
    </row>
    <row r="59" s="2" customFormat="1" ht="98" customHeight="1" spans="1:100">
      <c r="A59" s="12">
        <v>42</v>
      </c>
      <c r="B59" s="12" t="s">
        <v>258</v>
      </c>
      <c r="C59" s="12" t="s">
        <v>259</v>
      </c>
      <c r="D59" s="12" t="s">
        <v>84</v>
      </c>
      <c r="E59" s="12" t="s">
        <v>89</v>
      </c>
      <c r="F59" s="25" t="s">
        <v>260</v>
      </c>
      <c r="G59" s="12" t="s">
        <v>113</v>
      </c>
      <c r="H59" s="12" t="s">
        <v>172</v>
      </c>
      <c r="I59" s="12">
        <f t="shared" si="51"/>
        <v>1975.36</v>
      </c>
      <c r="J59" s="12">
        <f t="shared" si="52"/>
        <v>0</v>
      </c>
      <c r="K59" s="39">
        <f t="shared" si="53"/>
        <v>1975.36</v>
      </c>
      <c r="L59" s="39">
        <f t="shared" si="54"/>
        <v>1975.36</v>
      </c>
      <c r="M59" s="39">
        <f>N59+T59+Z59+AF59+AG59+AJ59</f>
        <v>0</v>
      </c>
      <c r="N59" s="39"/>
      <c r="O59" s="39">
        <f>SUM(P59:R59)</f>
        <v>0</v>
      </c>
      <c r="P59" s="39"/>
      <c r="Q59" s="39"/>
      <c r="R59" s="39"/>
      <c r="S59" s="39">
        <f>N59-O59</f>
        <v>0</v>
      </c>
      <c r="T59" s="12"/>
      <c r="U59" s="45">
        <f>SUM(V59:X59)</f>
        <v>0</v>
      </c>
      <c r="V59" s="45"/>
      <c r="W59" s="12"/>
      <c r="X59" s="12"/>
      <c r="Y59" s="12">
        <f>T59-U59</f>
        <v>0</v>
      </c>
      <c r="Z59" s="12"/>
      <c r="AA59" s="45">
        <f>SUM(AB59:AD59)</f>
        <v>0</v>
      </c>
      <c r="AB59" s="45"/>
      <c r="AC59" s="12"/>
      <c r="AD59" s="12"/>
      <c r="AE59" s="45">
        <f>Z59-AA59</f>
        <v>0</v>
      </c>
      <c r="AF59" s="12"/>
      <c r="AG59" s="26"/>
      <c r="AH59" s="26"/>
      <c r="AI59" s="12">
        <f>AG59-AH59</f>
        <v>0</v>
      </c>
      <c r="AJ59" s="12"/>
      <c r="AK59" s="12">
        <v>1975.36</v>
      </c>
      <c r="AL59" s="12">
        <f>SUM(AM59:CF59)</f>
        <v>0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>
        <f>AK59-AL59</f>
        <v>1975.36</v>
      </c>
      <c r="CH59" s="12"/>
      <c r="CI59" s="12"/>
      <c r="CJ59" s="12">
        <f>CH59-CI59</f>
        <v>0</v>
      </c>
      <c r="CK59" s="12"/>
      <c r="CL59" s="12"/>
      <c r="CM59" s="12">
        <f>CK59-CL59</f>
        <v>0</v>
      </c>
      <c r="CN59" s="12"/>
      <c r="CO59" s="12"/>
      <c r="CP59" s="12">
        <f>CN59-CO59</f>
        <v>0</v>
      </c>
      <c r="CQ59" s="12"/>
      <c r="CR59" s="12"/>
      <c r="CS59" s="12"/>
      <c r="CT59" s="12"/>
      <c r="CU59" s="12">
        <f>CS59-CT59</f>
        <v>0</v>
      </c>
      <c r="CV59" s="12"/>
    </row>
    <row r="60" s="2" customFormat="1" ht="113.1" customHeight="1" spans="1:100">
      <c r="A60" s="12">
        <v>43</v>
      </c>
      <c r="B60" s="12" t="s">
        <v>261</v>
      </c>
      <c r="C60" s="12" t="s">
        <v>262</v>
      </c>
      <c r="D60" s="12" t="s">
        <v>84</v>
      </c>
      <c r="E60" s="12" t="s">
        <v>89</v>
      </c>
      <c r="F60" s="25" t="s">
        <v>263</v>
      </c>
      <c r="G60" s="12" t="s">
        <v>113</v>
      </c>
      <c r="H60" s="12" t="s">
        <v>172</v>
      </c>
      <c r="I60" s="12">
        <f t="shared" si="51"/>
        <v>1186</v>
      </c>
      <c r="J60" s="12">
        <f t="shared" si="52"/>
        <v>0</v>
      </c>
      <c r="K60" s="39">
        <f t="shared" si="53"/>
        <v>1186</v>
      </c>
      <c r="L60" s="39">
        <f t="shared" si="54"/>
        <v>1186</v>
      </c>
      <c r="M60" s="39">
        <f>N60+T60+Z60+AF60+AG60+AJ60</f>
        <v>0</v>
      </c>
      <c r="N60" s="44"/>
      <c r="O60" s="39">
        <f>SUM(P60:R60)</f>
        <v>0</v>
      </c>
      <c r="P60" s="44"/>
      <c r="Q60" s="44"/>
      <c r="R60" s="44"/>
      <c r="S60" s="39">
        <f>N60-O60</f>
        <v>0</v>
      </c>
      <c r="T60" s="12"/>
      <c r="U60" s="45">
        <f>SUM(V60:X60)</f>
        <v>0</v>
      </c>
      <c r="V60" s="45"/>
      <c r="W60" s="12"/>
      <c r="X60" s="12"/>
      <c r="Y60" s="12">
        <f>T60-U60</f>
        <v>0</v>
      </c>
      <c r="Z60" s="12"/>
      <c r="AA60" s="45">
        <f>SUM(AB60:AD60)</f>
        <v>0</v>
      </c>
      <c r="AB60" s="45"/>
      <c r="AC60" s="12"/>
      <c r="AD60" s="12"/>
      <c r="AE60" s="45">
        <f>Z60-AA60</f>
        <v>0</v>
      </c>
      <c r="AF60" s="12"/>
      <c r="AG60" s="26"/>
      <c r="AH60" s="26"/>
      <c r="AI60" s="12">
        <f>AG60-AH60</f>
        <v>0</v>
      </c>
      <c r="AJ60" s="12"/>
      <c r="AK60" s="44">
        <v>1186</v>
      </c>
      <c r="AL60" s="12">
        <f>SUM(AM60:CF60)</f>
        <v>0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12">
        <f>AK60-AL60</f>
        <v>1186</v>
      </c>
      <c r="CH60" s="44"/>
      <c r="CI60" s="44"/>
      <c r="CJ60" s="12">
        <f>CH60-CI60</f>
        <v>0</v>
      </c>
      <c r="CK60" s="12"/>
      <c r="CL60" s="12"/>
      <c r="CM60" s="12">
        <f>CK60-CL60</f>
        <v>0</v>
      </c>
      <c r="CN60" s="12"/>
      <c r="CO60" s="12"/>
      <c r="CP60" s="12">
        <f>CN60-CO60</f>
        <v>0</v>
      </c>
      <c r="CQ60" s="12"/>
      <c r="CR60" s="12"/>
      <c r="CS60" s="12"/>
      <c r="CT60" s="12"/>
      <c r="CU60" s="12">
        <f>CS60-CT60</f>
        <v>0</v>
      </c>
      <c r="CV60" s="12"/>
    </row>
    <row r="61" s="2" customFormat="1" ht="113.1" customHeight="1" spans="1:100">
      <c r="A61" s="12">
        <v>44</v>
      </c>
      <c r="B61" s="27" t="s">
        <v>264</v>
      </c>
      <c r="C61" s="12" t="s">
        <v>265</v>
      </c>
      <c r="D61" s="12" t="s">
        <v>84</v>
      </c>
      <c r="E61" s="12" t="s">
        <v>89</v>
      </c>
      <c r="F61" s="25" t="s">
        <v>266</v>
      </c>
      <c r="G61" s="12" t="s">
        <v>267</v>
      </c>
      <c r="H61" s="12" t="s">
        <v>176</v>
      </c>
      <c r="I61" s="12">
        <f t="shared" si="51"/>
        <v>2100</v>
      </c>
      <c r="J61" s="12">
        <f t="shared" si="52"/>
        <v>0</v>
      </c>
      <c r="K61" s="39">
        <f t="shared" si="53"/>
        <v>2100</v>
      </c>
      <c r="L61" s="39">
        <f t="shared" si="54"/>
        <v>2100</v>
      </c>
      <c r="M61" s="39"/>
      <c r="N61" s="44"/>
      <c r="O61" s="39"/>
      <c r="P61" s="44"/>
      <c r="Q61" s="44"/>
      <c r="R61" s="44"/>
      <c r="S61" s="39"/>
      <c r="T61" s="12"/>
      <c r="U61" s="45"/>
      <c r="V61" s="45"/>
      <c r="W61" s="12"/>
      <c r="X61" s="12"/>
      <c r="Y61" s="12"/>
      <c r="Z61" s="12"/>
      <c r="AA61" s="45"/>
      <c r="AB61" s="45"/>
      <c r="AC61" s="12"/>
      <c r="AD61" s="12"/>
      <c r="AE61" s="45"/>
      <c r="AF61" s="12"/>
      <c r="AG61" s="26"/>
      <c r="AH61" s="26"/>
      <c r="AI61" s="12"/>
      <c r="AJ61" s="12"/>
      <c r="AK61" s="44">
        <v>2100</v>
      </c>
      <c r="AL61" s="12">
        <f>SUM(AM61:CF61)</f>
        <v>0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12"/>
      <c r="CH61" s="44"/>
      <c r="CI61" s="44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</row>
    <row r="62" s="2" customFormat="1" ht="113.1" customHeight="1" spans="1:100">
      <c r="A62" s="12">
        <v>45</v>
      </c>
      <c r="B62" s="27" t="s">
        <v>268</v>
      </c>
      <c r="C62" s="12" t="s">
        <v>269</v>
      </c>
      <c r="D62" s="12" t="s">
        <v>84</v>
      </c>
      <c r="E62" s="12" t="s">
        <v>89</v>
      </c>
      <c r="F62" s="25" t="s">
        <v>270</v>
      </c>
      <c r="G62" s="12" t="s">
        <v>267</v>
      </c>
      <c r="H62" s="12" t="s">
        <v>176</v>
      </c>
      <c r="I62" s="12">
        <f t="shared" si="51"/>
        <v>140</v>
      </c>
      <c r="J62" s="12">
        <f t="shared" si="52"/>
        <v>140</v>
      </c>
      <c r="K62" s="39">
        <f t="shared" si="53"/>
        <v>0</v>
      </c>
      <c r="L62" s="39">
        <f t="shared" si="54"/>
        <v>140</v>
      </c>
      <c r="M62" s="39"/>
      <c r="N62" s="44"/>
      <c r="O62" s="39"/>
      <c r="P62" s="44"/>
      <c r="Q62" s="44"/>
      <c r="R62" s="44"/>
      <c r="S62" s="39"/>
      <c r="T62" s="12"/>
      <c r="U62" s="45"/>
      <c r="V62" s="45"/>
      <c r="W62" s="12"/>
      <c r="X62" s="12"/>
      <c r="Y62" s="12"/>
      <c r="Z62" s="12"/>
      <c r="AA62" s="45"/>
      <c r="AB62" s="45"/>
      <c r="AC62" s="12"/>
      <c r="AD62" s="12"/>
      <c r="AE62" s="45"/>
      <c r="AF62" s="12"/>
      <c r="AG62" s="26"/>
      <c r="AH62" s="26"/>
      <c r="AI62" s="12"/>
      <c r="AJ62" s="12"/>
      <c r="AK62" s="44">
        <v>140</v>
      </c>
      <c r="AL62" s="70">
        <f>SUM(AM62:CF62)</f>
        <v>140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74">
        <v>140</v>
      </c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12"/>
      <c r="CH62" s="44"/>
      <c r="CI62" s="44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</row>
    <row r="63" s="2" customFormat="1" customHeight="1" spans="1:100">
      <c r="A63" s="20" t="s">
        <v>271</v>
      </c>
      <c r="B63" s="20"/>
      <c r="C63" s="20" t="s">
        <v>272</v>
      </c>
      <c r="D63" s="20"/>
      <c r="E63" s="20">
        <v>8</v>
      </c>
      <c r="F63" s="21"/>
      <c r="G63" s="20"/>
      <c r="H63" s="34"/>
      <c r="I63" s="22">
        <f t="shared" ref="I63:K63" si="58">SUM(I64:I71)</f>
        <v>23308.5173</v>
      </c>
      <c r="J63" s="22">
        <f t="shared" si="58"/>
        <v>12054.3736</v>
      </c>
      <c r="K63" s="54">
        <f t="shared" si="58"/>
        <v>11254.1437</v>
      </c>
      <c r="L63" s="22">
        <f t="shared" ref="L63:Z63" si="59">SUM(L64:L71)</f>
        <v>23308.5173</v>
      </c>
      <c r="M63" s="22">
        <f t="shared" si="59"/>
        <v>14224.7637</v>
      </c>
      <c r="N63" s="22">
        <f t="shared" si="59"/>
        <v>14224.7637</v>
      </c>
      <c r="O63" s="22">
        <f t="shared" si="59"/>
        <v>7487.02</v>
      </c>
      <c r="P63" s="22">
        <f t="shared" si="59"/>
        <v>6581.7</v>
      </c>
      <c r="Q63" s="22">
        <f t="shared" si="59"/>
        <v>0</v>
      </c>
      <c r="R63" s="22">
        <f t="shared" si="59"/>
        <v>905.32</v>
      </c>
      <c r="S63" s="22">
        <f t="shared" si="59"/>
        <v>6737.7437</v>
      </c>
      <c r="T63" s="22">
        <f t="shared" si="59"/>
        <v>0</v>
      </c>
      <c r="U63" s="58">
        <f t="shared" si="59"/>
        <v>0</v>
      </c>
      <c r="V63" s="58">
        <f t="shared" si="59"/>
        <v>0</v>
      </c>
      <c r="W63" s="22">
        <f t="shared" si="59"/>
        <v>0</v>
      </c>
      <c r="X63" s="22">
        <f t="shared" si="59"/>
        <v>0</v>
      </c>
      <c r="Y63" s="22">
        <f t="shared" si="59"/>
        <v>0</v>
      </c>
      <c r="Z63" s="22">
        <f t="shared" si="59"/>
        <v>0</v>
      </c>
      <c r="AA63" s="58">
        <f t="shared" ref="AA63:BW63" si="60">SUM(AA64:AA71)</f>
        <v>0</v>
      </c>
      <c r="AB63" s="58">
        <f t="shared" si="60"/>
        <v>0</v>
      </c>
      <c r="AC63" s="22">
        <f t="shared" si="60"/>
        <v>0</v>
      </c>
      <c r="AD63" s="22">
        <f t="shared" si="60"/>
        <v>0</v>
      </c>
      <c r="AE63" s="22">
        <f t="shared" si="60"/>
        <v>0</v>
      </c>
      <c r="AF63" s="22">
        <f t="shared" si="60"/>
        <v>0</v>
      </c>
      <c r="AG63" s="22">
        <f t="shared" si="60"/>
        <v>0</v>
      </c>
      <c r="AH63" s="22">
        <f t="shared" si="60"/>
        <v>0</v>
      </c>
      <c r="AI63" s="22">
        <f t="shared" si="60"/>
        <v>0</v>
      </c>
      <c r="AJ63" s="22">
        <f t="shared" si="60"/>
        <v>0</v>
      </c>
      <c r="AK63" s="22">
        <f t="shared" si="60"/>
        <v>9083.7536</v>
      </c>
      <c r="AL63" s="22">
        <f t="shared" si="60"/>
        <v>4567.3536</v>
      </c>
      <c r="AM63" s="22">
        <f t="shared" si="60"/>
        <v>0</v>
      </c>
      <c r="AN63" s="22">
        <f t="shared" si="60"/>
        <v>0</v>
      </c>
      <c r="AO63" s="22">
        <f t="shared" si="60"/>
        <v>0</v>
      </c>
      <c r="AP63" s="22">
        <f t="shared" si="60"/>
        <v>337</v>
      </c>
      <c r="AQ63" s="22">
        <f t="shared" si="60"/>
        <v>0</v>
      </c>
      <c r="AR63" s="22">
        <f t="shared" si="60"/>
        <v>107.98</v>
      </c>
      <c r="AS63" s="22">
        <f t="shared" si="60"/>
        <v>0</v>
      </c>
      <c r="AT63" s="22">
        <f t="shared" si="60"/>
        <v>0</v>
      </c>
      <c r="AU63" s="22">
        <f t="shared" si="60"/>
        <v>0</v>
      </c>
      <c r="AV63" s="22">
        <f t="shared" si="60"/>
        <v>35</v>
      </c>
      <c r="AW63" s="22">
        <f t="shared" si="60"/>
        <v>1488.88</v>
      </c>
      <c r="AX63" s="22">
        <f t="shared" si="60"/>
        <v>0</v>
      </c>
      <c r="AY63" s="22">
        <f t="shared" si="60"/>
        <v>1669.9936</v>
      </c>
      <c r="AZ63" s="22">
        <f t="shared" si="60"/>
        <v>30.18</v>
      </c>
      <c r="BA63" s="22">
        <f t="shared" si="60"/>
        <v>767.108</v>
      </c>
      <c r="BB63" s="22">
        <f t="shared" si="60"/>
        <v>0</v>
      </c>
      <c r="BC63" s="22">
        <f t="shared" si="60"/>
        <v>0</v>
      </c>
      <c r="BD63" s="22">
        <f t="shared" si="60"/>
        <v>131.212</v>
      </c>
      <c r="BE63" s="22">
        <f t="shared" si="60"/>
        <v>0</v>
      </c>
      <c r="BF63" s="22">
        <f t="shared" si="60"/>
        <v>0</v>
      </c>
      <c r="BG63" s="22">
        <f t="shared" si="60"/>
        <v>0</v>
      </c>
      <c r="BH63" s="22">
        <f t="shared" si="60"/>
        <v>0</v>
      </c>
      <c r="BI63" s="22">
        <f t="shared" si="60"/>
        <v>0</v>
      </c>
      <c r="BJ63" s="22">
        <f t="shared" si="60"/>
        <v>0</v>
      </c>
      <c r="BK63" s="22">
        <f t="shared" si="60"/>
        <v>0</v>
      </c>
      <c r="BL63" s="22">
        <f t="shared" si="60"/>
        <v>0</v>
      </c>
      <c r="BM63" s="22">
        <f t="shared" si="60"/>
        <v>0</v>
      </c>
      <c r="BN63" s="22">
        <f t="shared" si="60"/>
        <v>0</v>
      </c>
      <c r="BO63" s="22">
        <f t="shared" si="60"/>
        <v>0</v>
      </c>
      <c r="BP63" s="22">
        <f t="shared" si="60"/>
        <v>0</v>
      </c>
      <c r="BQ63" s="22">
        <f t="shared" si="60"/>
        <v>0</v>
      </c>
      <c r="BR63" s="22">
        <f t="shared" si="60"/>
        <v>0</v>
      </c>
      <c r="BS63" s="22">
        <f t="shared" si="60"/>
        <v>0</v>
      </c>
      <c r="BT63" s="22">
        <f t="shared" si="60"/>
        <v>0</v>
      </c>
      <c r="BU63" s="22">
        <f t="shared" si="60"/>
        <v>0</v>
      </c>
      <c r="BV63" s="22">
        <f t="shared" si="60"/>
        <v>0</v>
      </c>
      <c r="BW63" s="22">
        <f t="shared" si="60"/>
        <v>0</v>
      </c>
      <c r="BX63" s="22">
        <f t="shared" ref="BX63:CU63" si="61">SUM(BX64:BX71)</f>
        <v>0</v>
      </c>
      <c r="BY63" s="22">
        <f t="shared" si="61"/>
        <v>0</v>
      </c>
      <c r="BZ63" s="22">
        <f t="shared" si="61"/>
        <v>0</v>
      </c>
      <c r="CA63" s="22">
        <f t="shared" si="61"/>
        <v>0</v>
      </c>
      <c r="CB63" s="22">
        <f t="shared" si="61"/>
        <v>0</v>
      </c>
      <c r="CC63" s="22">
        <f t="shared" si="61"/>
        <v>0</v>
      </c>
      <c r="CD63" s="22">
        <f t="shared" si="61"/>
        <v>0</v>
      </c>
      <c r="CE63" s="22">
        <f t="shared" si="61"/>
        <v>0</v>
      </c>
      <c r="CF63" s="22">
        <f t="shared" si="61"/>
        <v>0</v>
      </c>
      <c r="CG63" s="22">
        <f t="shared" si="61"/>
        <v>4516.4</v>
      </c>
      <c r="CH63" s="22">
        <f t="shared" si="61"/>
        <v>0</v>
      </c>
      <c r="CI63" s="22">
        <f t="shared" si="61"/>
        <v>0</v>
      </c>
      <c r="CJ63" s="22">
        <f t="shared" si="61"/>
        <v>0</v>
      </c>
      <c r="CK63" s="22">
        <f t="shared" si="61"/>
        <v>0</v>
      </c>
      <c r="CL63" s="22">
        <f t="shared" si="61"/>
        <v>0</v>
      </c>
      <c r="CM63" s="22">
        <f t="shared" si="61"/>
        <v>0</v>
      </c>
      <c r="CN63" s="22">
        <f t="shared" si="61"/>
        <v>0</v>
      </c>
      <c r="CO63" s="22">
        <f t="shared" si="61"/>
        <v>0</v>
      </c>
      <c r="CP63" s="22">
        <f t="shared" si="61"/>
        <v>0</v>
      </c>
      <c r="CQ63" s="22">
        <f t="shared" si="61"/>
        <v>0</v>
      </c>
      <c r="CR63" s="22">
        <f t="shared" si="61"/>
        <v>0</v>
      </c>
      <c r="CS63" s="22">
        <f t="shared" si="61"/>
        <v>0</v>
      </c>
      <c r="CT63" s="22">
        <f t="shared" si="61"/>
        <v>0</v>
      </c>
      <c r="CU63" s="22">
        <f t="shared" si="61"/>
        <v>0</v>
      </c>
      <c r="CV63" s="20"/>
    </row>
    <row r="64" s="2" customFormat="1" ht="102" customHeight="1" spans="1:100">
      <c r="A64" s="12">
        <v>46</v>
      </c>
      <c r="B64" s="12" t="s">
        <v>273</v>
      </c>
      <c r="C64" s="12" t="s">
        <v>274</v>
      </c>
      <c r="D64" s="12" t="s">
        <v>272</v>
      </c>
      <c r="E64" s="12" t="s">
        <v>89</v>
      </c>
      <c r="F64" s="25" t="s">
        <v>275</v>
      </c>
      <c r="G64" s="12" t="s">
        <v>113</v>
      </c>
      <c r="H64" s="12" t="s">
        <v>183</v>
      </c>
      <c r="I64" s="12">
        <f t="shared" ref="I64:I71" si="62">N64+T64+Z64+AF64+AG64+AJ64+AK64+CK64+CN64+CQ64+CR64+CS64+CH64</f>
        <v>1866.4</v>
      </c>
      <c r="J64" s="12">
        <f t="shared" ref="J64:J71" si="63">O64+U64+AA64+AH64+AL64+CI64+CL64+CO64+CT64</f>
        <v>0</v>
      </c>
      <c r="K64" s="39">
        <f t="shared" ref="K64:K71" si="64">I64-J64</f>
        <v>1866.4</v>
      </c>
      <c r="L64" s="39">
        <f t="shared" ref="L64:L71" si="65">M64+AK64+CK64+CN64+CQ64+CR64+CS64+CH64</f>
        <v>1866.4</v>
      </c>
      <c r="M64" s="39">
        <f t="shared" ref="M64:M71" si="66">N64+T64+Z64+AF64+AG64+AJ64</f>
        <v>0</v>
      </c>
      <c r="N64" s="45"/>
      <c r="O64" s="39">
        <f t="shared" ref="O64:O71" si="67">SUM(P64:R64)</f>
        <v>0</v>
      </c>
      <c r="P64" s="45"/>
      <c r="Q64" s="45"/>
      <c r="R64" s="45"/>
      <c r="S64" s="39">
        <f t="shared" ref="S64:S71" si="68">N64-O64</f>
        <v>0</v>
      </c>
      <c r="T64" s="45"/>
      <c r="U64" s="45">
        <f t="shared" ref="U64:U71" si="69">SUM(V64:X64)</f>
        <v>0</v>
      </c>
      <c r="V64" s="45"/>
      <c r="W64" s="45"/>
      <c r="X64" s="45"/>
      <c r="Y64" s="12">
        <f t="shared" ref="Y64:Y71" si="70">T64-U64</f>
        <v>0</v>
      </c>
      <c r="Z64" s="45"/>
      <c r="AA64" s="45">
        <f t="shared" ref="AA64:AA71" si="71">SUM(AB64:AD64)</f>
        <v>0</v>
      </c>
      <c r="AB64" s="45"/>
      <c r="AC64" s="45"/>
      <c r="AD64" s="45"/>
      <c r="AE64" s="45">
        <f t="shared" ref="AE64:AE71" si="72">Z64-AA64</f>
        <v>0</v>
      </c>
      <c r="AF64" s="45"/>
      <c r="AG64" s="69"/>
      <c r="AH64" s="69"/>
      <c r="AI64" s="12">
        <f t="shared" ref="AI64:AI71" si="73">AG64-AH64</f>
        <v>0</v>
      </c>
      <c r="AJ64" s="45"/>
      <c r="AK64" s="12">
        <v>1866.4</v>
      </c>
      <c r="AL64" s="12">
        <f t="shared" ref="AL64:AL71" si="74">SUM(AM64:CF64)</f>
        <v>0</v>
      </c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>
        <f t="shared" ref="CG64:CG71" si="75">AK64-AL64</f>
        <v>1866.4</v>
      </c>
      <c r="CH64" s="12"/>
      <c r="CI64" s="12"/>
      <c r="CJ64" s="12">
        <f t="shared" ref="CJ64:CJ71" si="76">CH64-CI64</f>
        <v>0</v>
      </c>
      <c r="CK64" s="12"/>
      <c r="CL64" s="12"/>
      <c r="CM64" s="12">
        <f t="shared" ref="CM64:CM71" si="77">CK64-CL64</f>
        <v>0</v>
      </c>
      <c r="CN64" s="12"/>
      <c r="CO64" s="12"/>
      <c r="CP64" s="12">
        <f t="shared" ref="CP64:CP71" si="78">CN64-CO64</f>
        <v>0</v>
      </c>
      <c r="CQ64" s="12"/>
      <c r="CR64" s="12"/>
      <c r="CS64" s="12"/>
      <c r="CT64" s="12"/>
      <c r="CU64" s="12">
        <f t="shared" ref="CU64:CU71" si="79">CS64-CT64</f>
        <v>0</v>
      </c>
      <c r="CV64" s="12"/>
    </row>
    <row r="65" s="2" customFormat="1" ht="93.95" customHeight="1" spans="1:100">
      <c r="A65" s="12">
        <v>47</v>
      </c>
      <c r="B65" s="12" t="s">
        <v>276</v>
      </c>
      <c r="C65" s="12" t="s">
        <v>277</v>
      </c>
      <c r="D65" s="12" t="s">
        <v>272</v>
      </c>
      <c r="E65" s="12" t="s">
        <v>89</v>
      </c>
      <c r="F65" s="25" t="s">
        <v>278</v>
      </c>
      <c r="G65" s="12" t="s">
        <v>113</v>
      </c>
      <c r="H65" s="12" t="s">
        <v>172</v>
      </c>
      <c r="I65" s="12">
        <f t="shared" si="62"/>
        <v>15000</v>
      </c>
      <c r="J65" s="45">
        <f t="shared" si="63"/>
        <v>8500</v>
      </c>
      <c r="K65" s="39">
        <f t="shared" si="64"/>
        <v>6500</v>
      </c>
      <c r="L65" s="39">
        <f t="shared" si="65"/>
        <v>15000</v>
      </c>
      <c r="M65" s="39">
        <f t="shared" si="66"/>
        <v>11000</v>
      </c>
      <c r="N65" s="45">
        <v>11000</v>
      </c>
      <c r="O65" s="39">
        <f t="shared" si="67"/>
        <v>4500</v>
      </c>
      <c r="P65" s="45">
        <v>4500</v>
      </c>
      <c r="Q65" s="45"/>
      <c r="R65" s="45"/>
      <c r="S65" s="39">
        <f t="shared" si="68"/>
        <v>6500</v>
      </c>
      <c r="T65" s="45"/>
      <c r="U65" s="45">
        <f t="shared" si="69"/>
        <v>0</v>
      </c>
      <c r="V65" s="45"/>
      <c r="W65" s="45"/>
      <c r="X65" s="45"/>
      <c r="Y65" s="12">
        <f t="shared" si="70"/>
        <v>0</v>
      </c>
      <c r="Z65" s="45"/>
      <c r="AA65" s="45">
        <f t="shared" si="71"/>
        <v>0</v>
      </c>
      <c r="AB65" s="45"/>
      <c r="AC65" s="45"/>
      <c r="AD65" s="45"/>
      <c r="AE65" s="45">
        <f t="shared" si="72"/>
        <v>0</v>
      </c>
      <c r="AF65" s="45"/>
      <c r="AG65" s="69"/>
      <c r="AH65" s="69"/>
      <c r="AI65" s="12">
        <f t="shared" si="73"/>
        <v>0</v>
      </c>
      <c r="AJ65" s="45"/>
      <c r="AK65" s="12">
        <v>4000</v>
      </c>
      <c r="AL65" s="12">
        <f t="shared" si="74"/>
        <v>4000</v>
      </c>
      <c r="AM65" s="12"/>
      <c r="AN65" s="12"/>
      <c r="AO65" s="12"/>
      <c r="AP65" s="60">
        <v>337</v>
      </c>
      <c r="AQ65" s="12"/>
      <c r="AR65" s="36">
        <v>107.98</v>
      </c>
      <c r="AS65" s="39"/>
      <c r="AT65" s="39"/>
      <c r="AU65" s="39"/>
      <c r="AV65" s="60">
        <v>35</v>
      </c>
      <c r="AW65" s="36">
        <v>1488.88</v>
      </c>
      <c r="AX65" s="73"/>
      <c r="AY65" s="36">
        <v>1102.64</v>
      </c>
      <c r="AZ65" s="60">
        <v>30.18</v>
      </c>
      <c r="BA65" s="36">
        <v>767.108</v>
      </c>
      <c r="BB65" s="36"/>
      <c r="BC65" s="60"/>
      <c r="BD65" s="36">
        <v>131.212</v>
      </c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39">
        <f t="shared" si="75"/>
        <v>0</v>
      </c>
      <c r="CH65" s="39"/>
      <c r="CI65" s="39"/>
      <c r="CJ65" s="12">
        <f t="shared" si="76"/>
        <v>0</v>
      </c>
      <c r="CK65" s="12"/>
      <c r="CL65" s="12"/>
      <c r="CM65" s="12">
        <f t="shared" si="77"/>
        <v>0</v>
      </c>
      <c r="CN65" s="12"/>
      <c r="CO65" s="12"/>
      <c r="CP65" s="12">
        <f t="shared" si="78"/>
        <v>0</v>
      </c>
      <c r="CQ65" s="12"/>
      <c r="CR65" s="12"/>
      <c r="CS65" s="12"/>
      <c r="CT65" s="12"/>
      <c r="CU65" s="12">
        <f t="shared" si="79"/>
        <v>0</v>
      </c>
      <c r="CV65" s="12"/>
    </row>
    <row r="66" s="2" customFormat="1" ht="198" customHeight="1" spans="1:100">
      <c r="A66" s="12">
        <v>48</v>
      </c>
      <c r="B66" s="12" t="s">
        <v>279</v>
      </c>
      <c r="C66" s="12" t="s">
        <v>280</v>
      </c>
      <c r="D66" s="12" t="s">
        <v>272</v>
      </c>
      <c r="E66" s="12" t="s">
        <v>89</v>
      </c>
      <c r="F66" s="25" t="s">
        <v>281</v>
      </c>
      <c r="G66" s="12" t="s">
        <v>113</v>
      </c>
      <c r="H66" s="12" t="s">
        <v>172</v>
      </c>
      <c r="I66" s="12">
        <f t="shared" si="62"/>
        <v>2650</v>
      </c>
      <c r="J66" s="12">
        <f t="shared" si="63"/>
        <v>0</v>
      </c>
      <c r="K66" s="39">
        <f t="shared" si="64"/>
        <v>2650</v>
      </c>
      <c r="L66" s="39">
        <f t="shared" si="65"/>
        <v>2650</v>
      </c>
      <c r="M66" s="39">
        <f t="shared" si="66"/>
        <v>0</v>
      </c>
      <c r="N66" s="45"/>
      <c r="O66" s="39">
        <f t="shared" si="67"/>
        <v>0</v>
      </c>
      <c r="P66" s="45"/>
      <c r="Q66" s="45"/>
      <c r="R66" s="45"/>
      <c r="S66" s="39">
        <f t="shared" si="68"/>
        <v>0</v>
      </c>
      <c r="T66" s="45"/>
      <c r="U66" s="45">
        <f t="shared" si="69"/>
        <v>0</v>
      </c>
      <c r="V66" s="45"/>
      <c r="W66" s="45"/>
      <c r="X66" s="45"/>
      <c r="Y66" s="12">
        <f t="shared" si="70"/>
        <v>0</v>
      </c>
      <c r="Z66" s="45"/>
      <c r="AA66" s="45">
        <f t="shared" si="71"/>
        <v>0</v>
      </c>
      <c r="AB66" s="45"/>
      <c r="AC66" s="45"/>
      <c r="AD66" s="45"/>
      <c r="AE66" s="45">
        <f t="shared" si="72"/>
        <v>0</v>
      </c>
      <c r="AF66" s="45"/>
      <c r="AG66" s="69"/>
      <c r="AH66" s="69"/>
      <c r="AI66" s="12">
        <f t="shared" si="73"/>
        <v>0</v>
      </c>
      <c r="AJ66" s="45"/>
      <c r="AK66" s="45">
        <v>2650</v>
      </c>
      <c r="AL66" s="12">
        <f t="shared" si="74"/>
        <v>0</v>
      </c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12">
        <f t="shared" si="75"/>
        <v>2650</v>
      </c>
      <c r="CH66" s="45"/>
      <c r="CI66" s="45"/>
      <c r="CJ66" s="12">
        <f t="shared" si="76"/>
        <v>0</v>
      </c>
      <c r="CK66" s="12"/>
      <c r="CL66" s="12"/>
      <c r="CM66" s="12">
        <f t="shared" si="77"/>
        <v>0</v>
      </c>
      <c r="CN66" s="12"/>
      <c r="CO66" s="12"/>
      <c r="CP66" s="12">
        <f t="shared" si="78"/>
        <v>0</v>
      </c>
      <c r="CQ66" s="12"/>
      <c r="CR66" s="12"/>
      <c r="CS66" s="12"/>
      <c r="CT66" s="12"/>
      <c r="CU66" s="12">
        <f t="shared" si="79"/>
        <v>0</v>
      </c>
      <c r="CV66" s="12"/>
    </row>
    <row r="67" s="2" customFormat="1" ht="95.1" customHeight="1" spans="1:100">
      <c r="A67" s="12">
        <v>49</v>
      </c>
      <c r="B67" s="12" t="s">
        <v>282</v>
      </c>
      <c r="C67" s="12" t="s">
        <v>283</v>
      </c>
      <c r="D67" s="12" t="s">
        <v>272</v>
      </c>
      <c r="E67" s="12" t="s">
        <v>89</v>
      </c>
      <c r="F67" s="25" t="s">
        <v>284</v>
      </c>
      <c r="G67" s="12" t="s">
        <v>104</v>
      </c>
      <c r="H67" s="12" t="s">
        <v>96</v>
      </c>
      <c r="I67" s="12">
        <f t="shared" si="62"/>
        <v>408.82</v>
      </c>
      <c r="J67" s="12">
        <f t="shared" si="63"/>
        <v>408.82</v>
      </c>
      <c r="K67" s="39">
        <f t="shared" si="64"/>
        <v>0</v>
      </c>
      <c r="L67" s="39">
        <f t="shared" si="65"/>
        <v>408.82</v>
      </c>
      <c r="M67" s="39">
        <f t="shared" si="66"/>
        <v>408.82</v>
      </c>
      <c r="N67" s="39">
        <v>408.82</v>
      </c>
      <c r="O67" s="39">
        <f t="shared" si="67"/>
        <v>408.82</v>
      </c>
      <c r="P67" s="39"/>
      <c r="Q67" s="39"/>
      <c r="R67" s="39">
        <v>408.82</v>
      </c>
      <c r="S67" s="39">
        <f t="shared" si="68"/>
        <v>0</v>
      </c>
      <c r="T67" s="45"/>
      <c r="U67" s="45">
        <f t="shared" si="69"/>
        <v>0</v>
      </c>
      <c r="V67" s="45"/>
      <c r="W67" s="45"/>
      <c r="X67" s="45"/>
      <c r="Y67" s="12">
        <f t="shared" si="70"/>
        <v>0</v>
      </c>
      <c r="Z67" s="45"/>
      <c r="AA67" s="45">
        <f t="shared" si="71"/>
        <v>0</v>
      </c>
      <c r="AB67" s="45"/>
      <c r="AC67" s="45"/>
      <c r="AD67" s="45"/>
      <c r="AE67" s="45">
        <f t="shared" si="72"/>
        <v>0</v>
      </c>
      <c r="AF67" s="45"/>
      <c r="AG67" s="69"/>
      <c r="AH67" s="69"/>
      <c r="AI67" s="12">
        <f t="shared" si="73"/>
        <v>0</v>
      </c>
      <c r="AJ67" s="45"/>
      <c r="AK67" s="12"/>
      <c r="AL67" s="12">
        <f t="shared" si="74"/>
        <v>0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>
        <f t="shared" si="75"/>
        <v>0</v>
      </c>
      <c r="CH67" s="12"/>
      <c r="CI67" s="12"/>
      <c r="CJ67" s="12">
        <f t="shared" si="76"/>
        <v>0</v>
      </c>
      <c r="CK67" s="12"/>
      <c r="CL67" s="12"/>
      <c r="CM67" s="12">
        <f t="shared" si="77"/>
        <v>0</v>
      </c>
      <c r="CN67" s="12"/>
      <c r="CO67" s="12"/>
      <c r="CP67" s="12">
        <f t="shared" si="78"/>
        <v>0</v>
      </c>
      <c r="CQ67" s="12"/>
      <c r="CR67" s="12"/>
      <c r="CS67" s="12"/>
      <c r="CT67" s="12"/>
      <c r="CU67" s="12">
        <f t="shared" si="79"/>
        <v>0</v>
      </c>
      <c r="CV67" s="12"/>
    </row>
    <row r="68" s="2" customFormat="1" ht="81" customHeight="1" spans="1:100">
      <c r="A68" s="12">
        <v>50</v>
      </c>
      <c r="B68" s="12" t="s">
        <v>285</v>
      </c>
      <c r="C68" s="12" t="s">
        <v>286</v>
      </c>
      <c r="D68" s="12" t="s">
        <v>272</v>
      </c>
      <c r="E68" s="12" t="s">
        <v>89</v>
      </c>
      <c r="F68" s="25" t="s">
        <v>287</v>
      </c>
      <c r="G68" s="12" t="s">
        <v>216</v>
      </c>
      <c r="H68" s="12" t="s">
        <v>288</v>
      </c>
      <c r="I68" s="12">
        <f t="shared" si="62"/>
        <v>581.7</v>
      </c>
      <c r="J68" s="12">
        <f t="shared" si="63"/>
        <v>581.7</v>
      </c>
      <c r="K68" s="39">
        <f t="shared" si="64"/>
        <v>0</v>
      </c>
      <c r="L68" s="39">
        <f t="shared" si="65"/>
        <v>581.7</v>
      </c>
      <c r="M68" s="39">
        <f t="shared" si="66"/>
        <v>581.7</v>
      </c>
      <c r="N68" s="44">
        <v>581.7</v>
      </c>
      <c r="O68" s="39">
        <f t="shared" si="67"/>
        <v>581.7</v>
      </c>
      <c r="P68" s="44">
        <v>581.7</v>
      </c>
      <c r="Q68" s="44"/>
      <c r="R68" s="44"/>
      <c r="S68" s="39">
        <f t="shared" si="68"/>
        <v>0</v>
      </c>
      <c r="T68" s="44"/>
      <c r="U68" s="45">
        <f t="shared" si="69"/>
        <v>0</v>
      </c>
      <c r="V68" s="45"/>
      <c r="W68" s="44"/>
      <c r="X68" s="44"/>
      <c r="Y68" s="12">
        <f t="shared" si="70"/>
        <v>0</v>
      </c>
      <c r="Z68" s="12"/>
      <c r="AA68" s="45">
        <f t="shared" si="71"/>
        <v>0</v>
      </c>
      <c r="AB68" s="45"/>
      <c r="AC68" s="12"/>
      <c r="AD68" s="12"/>
      <c r="AE68" s="45">
        <f t="shared" si="72"/>
        <v>0</v>
      </c>
      <c r="AF68" s="12"/>
      <c r="AG68" s="26"/>
      <c r="AH68" s="26"/>
      <c r="AI68" s="12">
        <f t="shared" si="73"/>
        <v>0</v>
      </c>
      <c r="AJ68" s="12"/>
      <c r="AK68" s="12"/>
      <c r="AL68" s="12">
        <f t="shared" si="74"/>
        <v>0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>
        <f t="shared" si="75"/>
        <v>0</v>
      </c>
      <c r="CH68" s="12"/>
      <c r="CI68" s="12"/>
      <c r="CJ68" s="12">
        <f t="shared" si="76"/>
        <v>0</v>
      </c>
      <c r="CK68" s="12"/>
      <c r="CL68" s="12"/>
      <c r="CM68" s="12">
        <f t="shared" si="77"/>
        <v>0</v>
      </c>
      <c r="CN68" s="12"/>
      <c r="CO68" s="12"/>
      <c r="CP68" s="12">
        <f t="shared" si="78"/>
        <v>0</v>
      </c>
      <c r="CQ68" s="12"/>
      <c r="CR68" s="12"/>
      <c r="CS68" s="12"/>
      <c r="CT68" s="12"/>
      <c r="CU68" s="12">
        <f t="shared" si="79"/>
        <v>0</v>
      </c>
      <c r="CV68" s="12"/>
    </row>
    <row r="69" s="2" customFormat="1" ht="103" customHeight="1" spans="1:100">
      <c r="A69" s="12">
        <v>51</v>
      </c>
      <c r="B69" s="12" t="s">
        <v>289</v>
      </c>
      <c r="C69" s="12" t="s">
        <v>290</v>
      </c>
      <c r="D69" s="12" t="s">
        <v>272</v>
      </c>
      <c r="E69" s="12" t="s">
        <v>89</v>
      </c>
      <c r="F69" s="25" t="s">
        <v>291</v>
      </c>
      <c r="G69" s="12" t="s">
        <v>216</v>
      </c>
      <c r="H69" s="12" t="s">
        <v>176</v>
      </c>
      <c r="I69" s="12">
        <f t="shared" si="62"/>
        <v>496.5</v>
      </c>
      <c r="J69" s="12">
        <f t="shared" si="63"/>
        <v>496.5</v>
      </c>
      <c r="K69" s="39">
        <f t="shared" si="64"/>
        <v>0</v>
      </c>
      <c r="L69" s="39">
        <f t="shared" si="65"/>
        <v>496.5</v>
      </c>
      <c r="M69" s="39">
        <f t="shared" si="66"/>
        <v>496.5</v>
      </c>
      <c r="N69" s="44">
        <v>496.5</v>
      </c>
      <c r="O69" s="39">
        <f t="shared" si="67"/>
        <v>496.5</v>
      </c>
      <c r="P69" s="44"/>
      <c r="Q69" s="44"/>
      <c r="R69" s="44">
        <v>496.5</v>
      </c>
      <c r="S69" s="39">
        <f t="shared" si="68"/>
        <v>0</v>
      </c>
      <c r="T69" s="44"/>
      <c r="U69" s="45">
        <f t="shared" si="69"/>
        <v>0</v>
      </c>
      <c r="V69" s="45"/>
      <c r="W69" s="44"/>
      <c r="X69" s="44"/>
      <c r="Y69" s="12">
        <f t="shared" si="70"/>
        <v>0</v>
      </c>
      <c r="Z69" s="12"/>
      <c r="AA69" s="45">
        <f t="shared" si="71"/>
        <v>0</v>
      </c>
      <c r="AB69" s="45"/>
      <c r="AC69" s="12"/>
      <c r="AD69" s="12"/>
      <c r="AE69" s="45">
        <f t="shared" si="72"/>
        <v>0</v>
      </c>
      <c r="AF69" s="12"/>
      <c r="AG69" s="26"/>
      <c r="AH69" s="26"/>
      <c r="AI69" s="12">
        <f t="shared" si="73"/>
        <v>0</v>
      </c>
      <c r="AJ69" s="12"/>
      <c r="AK69" s="12"/>
      <c r="AL69" s="12">
        <f t="shared" si="74"/>
        <v>0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>
        <f t="shared" si="75"/>
        <v>0</v>
      </c>
      <c r="CH69" s="12"/>
      <c r="CI69" s="12"/>
      <c r="CJ69" s="12">
        <f t="shared" si="76"/>
        <v>0</v>
      </c>
      <c r="CK69" s="12"/>
      <c r="CL69" s="12"/>
      <c r="CM69" s="12">
        <f t="shared" si="77"/>
        <v>0</v>
      </c>
      <c r="CN69" s="12"/>
      <c r="CO69" s="12"/>
      <c r="CP69" s="12">
        <f t="shared" si="78"/>
        <v>0</v>
      </c>
      <c r="CQ69" s="12"/>
      <c r="CR69" s="12"/>
      <c r="CS69" s="12"/>
      <c r="CT69" s="12"/>
      <c r="CU69" s="12">
        <f t="shared" si="79"/>
        <v>0</v>
      </c>
      <c r="CV69" s="12"/>
    </row>
    <row r="70" s="2" customFormat="1" ht="126" customHeight="1" spans="1:100">
      <c r="A70" s="12">
        <v>52</v>
      </c>
      <c r="B70" s="12" t="s">
        <v>292</v>
      </c>
      <c r="C70" s="12" t="s">
        <v>293</v>
      </c>
      <c r="D70" s="12" t="s">
        <v>272</v>
      </c>
      <c r="E70" s="12" t="s">
        <v>89</v>
      </c>
      <c r="F70" s="25" t="s">
        <v>294</v>
      </c>
      <c r="G70" s="12" t="s">
        <v>216</v>
      </c>
      <c r="H70" s="12" t="s">
        <v>176</v>
      </c>
      <c r="I70" s="12">
        <f t="shared" si="62"/>
        <v>1067.3536</v>
      </c>
      <c r="J70" s="12">
        <f t="shared" si="63"/>
        <v>1067.3536</v>
      </c>
      <c r="K70" s="39">
        <f t="shared" si="64"/>
        <v>0</v>
      </c>
      <c r="L70" s="39">
        <f t="shared" si="65"/>
        <v>1067.3536</v>
      </c>
      <c r="M70" s="39">
        <f t="shared" si="66"/>
        <v>500</v>
      </c>
      <c r="N70" s="44">
        <v>500</v>
      </c>
      <c r="O70" s="39">
        <f t="shared" si="67"/>
        <v>500</v>
      </c>
      <c r="P70" s="44">
        <v>500</v>
      </c>
      <c r="Q70" s="44"/>
      <c r="R70" s="44"/>
      <c r="S70" s="39">
        <f t="shared" si="68"/>
        <v>0</v>
      </c>
      <c r="T70" s="44"/>
      <c r="U70" s="45">
        <f t="shared" si="69"/>
        <v>0</v>
      </c>
      <c r="V70" s="45"/>
      <c r="W70" s="44"/>
      <c r="X70" s="44"/>
      <c r="Y70" s="12">
        <f t="shared" si="70"/>
        <v>0</v>
      </c>
      <c r="Z70" s="44"/>
      <c r="AA70" s="45">
        <f t="shared" si="71"/>
        <v>0</v>
      </c>
      <c r="AB70" s="45"/>
      <c r="AC70" s="44"/>
      <c r="AD70" s="44"/>
      <c r="AE70" s="45">
        <f t="shared" si="72"/>
        <v>0</v>
      </c>
      <c r="AF70" s="12"/>
      <c r="AG70" s="12"/>
      <c r="AH70" s="12"/>
      <c r="AI70" s="12">
        <f t="shared" si="73"/>
        <v>0</v>
      </c>
      <c r="AJ70" s="12"/>
      <c r="AK70" s="12">
        <v>567.3536</v>
      </c>
      <c r="AL70" s="12">
        <f t="shared" si="74"/>
        <v>567.3536</v>
      </c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>
        <v>567.3536</v>
      </c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>
        <f t="shared" si="75"/>
        <v>0</v>
      </c>
      <c r="CH70" s="12"/>
      <c r="CI70" s="12"/>
      <c r="CJ70" s="12">
        <f t="shared" si="76"/>
        <v>0</v>
      </c>
      <c r="CK70" s="12"/>
      <c r="CL70" s="12"/>
      <c r="CM70" s="12">
        <f t="shared" si="77"/>
        <v>0</v>
      </c>
      <c r="CN70" s="12"/>
      <c r="CO70" s="12"/>
      <c r="CP70" s="12">
        <f t="shared" si="78"/>
        <v>0</v>
      </c>
      <c r="CQ70" s="12"/>
      <c r="CR70" s="12"/>
      <c r="CS70" s="12"/>
      <c r="CT70" s="12"/>
      <c r="CU70" s="12">
        <f t="shared" si="79"/>
        <v>0</v>
      </c>
      <c r="CV70" s="12"/>
    </row>
    <row r="71" s="2" customFormat="1" ht="243.95" customHeight="1" spans="1:100">
      <c r="A71" s="12">
        <v>53</v>
      </c>
      <c r="B71" s="12" t="s">
        <v>295</v>
      </c>
      <c r="C71" s="12" t="s">
        <v>296</v>
      </c>
      <c r="D71" s="12" t="s">
        <v>272</v>
      </c>
      <c r="E71" s="12" t="s">
        <v>89</v>
      </c>
      <c r="F71" s="25" t="s">
        <v>297</v>
      </c>
      <c r="G71" s="12" t="s">
        <v>113</v>
      </c>
      <c r="H71" s="12" t="s">
        <v>172</v>
      </c>
      <c r="I71" s="12">
        <f t="shared" si="62"/>
        <v>1237.7437</v>
      </c>
      <c r="J71" s="12">
        <f t="shared" si="63"/>
        <v>1000</v>
      </c>
      <c r="K71" s="39">
        <f t="shared" si="64"/>
        <v>237.7437</v>
      </c>
      <c r="L71" s="39">
        <f t="shared" si="65"/>
        <v>1237.7437</v>
      </c>
      <c r="M71" s="39">
        <f t="shared" si="66"/>
        <v>1237.7437</v>
      </c>
      <c r="N71" s="12">
        <v>1237.7437</v>
      </c>
      <c r="O71" s="39">
        <f t="shared" si="67"/>
        <v>1000</v>
      </c>
      <c r="P71" s="12">
        <v>1000</v>
      </c>
      <c r="Q71" s="12"/>
      <c r="R71" s="12"/>
      <c r="S71" s="39">
        <f t="shared" si="68"/>
        <v>237.7437</v>
      </c>
      <c r="T71" s="12"/>
      <c r="U71" s="45">
        <f t="shared" si="69"/>
        <v>0</v>
      </c>
      <c r="V71" s="45"/>
      <c r="W71" s="12"/>
      <c r="X71" s="12"/>
      <c r="Y71" s="12">
        <f t="shared" si="70"/>
        <v>0</v>
      </c>
      <c r="Z71" s="12"/>
      <c r="AA71" s="45">
        <f t="shared" si="71"/>
        <v>0</v>
      </c>
      <c r="AB71" s="45"/>
      <c r="AC71" s="12"/>
      <c r="AD71" s="12"/>
      <c r="AE71" s="45">
        <f t="shared" si="72"/>
        <v>0</v>
      </c>
      <c r="AF71" s="12"/>
      <c r="AG71" s="26"/>
      <c r="AH71" s="26"/>
      <c r="AI71" s="12">
        <f t="shared" si="73"/>
        <v>0</v>
      </c>
      <c r="AJ71" s="12"/>
      <c r="AK71" s="12"/>
      <c r="AL71" s="12">
        <f t="shared" si="74"/>
        <v>0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>
        <f t="shared" si="75"/>
        <v>0</v>
      </c>
      <c r="CH71" s="12"/>
      <c r="CI71" s="12"/>
      <c r="CJ71" s="12">
        <f t="shared" si="76"/>
        <v>0</v>
      </c>
      <c r="CK71" s="12"/>
      <c r="CL71" s="12"/>
      <c r="CM71" s="12">
        <f t="shared" si="77"/>
        <v>0</v>
      </c>
      <c r="CN71" s="12"/>
      <c r="CO71" s="12"/>
      <c r="CP71" s="12">
        <f t="shared" si="78"/>
        <v>0</v>
      </c>
      <c r="CQ71" s="12"/>
      <c r="CR71" s="12"/>
      <c r="CS71" s="12"/>
      <c r="CT71" s="12"/>
      <c r="CU71" s="12">
        <f t="shared" si="79"/>
        <v>0</v>
      </c>
      <c r="CV71" s="12"/>
    </row>
    <row r="72" s="2" customFormat="1" customHeight="1" spans="1:100">
      <c r="A72" s="20" t="s">
        <v>298</v>
      </c>
      <c r="B72" s="20"/>
      <c r="C72" s="20" t="s">
        <v>299</v>
      </c>
      <c r="D72" s="20"/>
      <c r="E72" s="20">
        <v>1</v>
      </c>
      <c r="F72" s="21"/>
      <c r="G72" s="20"/>
      <c r="H72" s="34"/>
      <c r="I72" s="83">
        <f t="shared" ref="I72:K72" si="80">I73</f>
        <v>522.5</v>
      </c>
      <c r="J72" s="83">
        <f t="shared" si="80"/>
        <v>0</v>
      </c>
      <c r="K72" s="22">
        <f t="shared" si="80"/>
        <v>522.5</v>
      </c>
      <c r="L72" s="83">
        <f t="shared" ref="L72:Z72" si="81">L73</f>
        <v>522.5</v>
      </c>
      <c r="M72" s="83">
        <f t="shared" si="81"/>
        <v>522.5</v>
      </c>
      <c r="N72" s="83">
        <f t="shared" si="81"/>
        <v>522.5</v>
      </c>
      <c r="O72" s="83">
        <f t="shared" si="81"/>
        <v>0</v>
      </c>
      <c r="P72" s="83">
        <f t="shared" si="81"/>
        <v>0</v>
      </c>
      <c r="Q72" s="83">
        <f t="shared" si="81"/>
        <v>0</v>
      </c>
      <c r="R72" s="83">
        <f t="shared" si="81"/>
        <v>0</v>
      </c>
      <c r="S72" s="83">
        <f t="shared" si="81"/>
        <v>522.5</v>
      </c>
      <c r="T72" s="83">
        <f t="shared" si="81"/>
        <v>0</v>
      </c>
      <c r="U72" s="58">
        <f t="shared" si="81"/>
        <v>0</v>
      </c>
      <c r="V72" s="58">
        <f t="shared" si="81"/>
        <v>0</v>
      </c>
      <c r="W72" s="83">
        <f t="shared" si="81"/>
        <v>0</v>
      </c>
      <c r="X72" s="83">
        <f t="shared" si="81"/>
        <v>0</v>
      </c>
      <c r="Y72" s="83">
        <f t="shared" si="81"/>
        <v>0</v>
      </c>
      <c r="Z72" s="83">
        <f t="shared" si="81"/>
        <v>0</v>
      </c>
      <c r="AA72" s="58">
        <f t="shared" ref="AA72:BW72" si="82">AA73</f>
        <v>0</v>
      </c>
      <c r="AB72" s="58">
        <f t="shared" si="82"/>
        <v>0</v>
      </c>
      <c r="AC72" s="83">
        <f t="shared" si="82"/>
        <v>0</v>
      </c>
      <c r="AD72" s="83">
        <f t="shared" si="82"/>
        <v>0</v>
      </c>
      <c r="AE72" s="83">
        <f t="shared" si="82"/>
        <v>0</v>
      </c>
      <c r="AF72" s="83">
        <f t="shared" si="82"/>
        <v>0</v>
      </c>
      <c r="AG72" s="83">
        <f t="shared" si="82"/>
        <v>0</v>
      </c>
      <c r="AH72" s="83">
        <f t="shared" si="82"/>
        <v>0</v>
      </c>
      <c r="AI72" s="83">
        <f t="shared" si="82"/>
        <v>0</v>
      </c>
      <c r="AJ72" s="22">
        <f t="shared" si="82"/>
        <v>0</v>
      </c>
      <c r="AK72" s="22">
        <f t="shared" si="82"/>
        <v>0</v>
      </c>
      <c r="AL72" s="22">
        <f t="shared" si="82"/>
        <v>0</v>
      </c>
      <c r="AM72" s="22">
        <f t="shared" si="82"/>
        <v>0</v>
      </c>
      <c r="AN72" s="22">
        <f t="shared" si="82"/>
        <v>0</v>
      </c>
      <c r="AO72" s="22">
        <f t="shared" si="82"/>
        <v>0</v>
      </c>
      <c r="AP72" s="22">
        <f t="shared" si="82"/>
        <v>0</v>
      </c>
      <c r="AQ72" s="22">
        <f t="shared" si="82"/>
        <v>0</v>
      </c>
      <c r="AR72" s="22">
        <f t="shared" si="82"/>
        <v>0</v>
      </c>
      <c r="AS72" s="22">
        <f t="shared" si="82"/>
        <v>0</v>
      </c>
      <c r="AT72" s="22">
        <f t="shared" si="82"/>
        <v>0</v>
      </c>
      <c r="AU72" s="22">
        <f t="shared" si="82"/>
        <v>0</v>
      </c>
      <c r="AV72" s="22">
        <f t="shared" si="82"/>
        <v>0</v>
      </c>
      <c r="AW72" s="22">
        <f t="shared" si="82"/>
        <v>0</v>
      </c>
      <c r="AX72" s="22">
        <f t="shared" si="82"/>
        <v>0</v>
      </c>
      <c r="AY72" s="22">
        <f t="shared" si="82"/>
        <v>0</v>
      </c>
      <c r="AZ72" s="22">
        <f t="shared" si="82"/>
        <v>0</v>
      </c>
      <c r="BA72" s="22">
        <f t="shared" si="82"/>
        <v>0</v>
      </c>
      <c r="BB72" s="22">
        <f t="shared" si="82"/>
        <v>0</v>
      </c>
      <c r="BC72" s="22">
        <f t="shared" si="82"/>
        <v>0</v>
      </c>
      <c r="BD72" s="22">
        <f t="shared" si="82"/>
        <v>0</v>
      </c>
      <c r="BE72" s="22">
        <f t="shared" si="82"/>
        <v>0</v>
      </c>
      <c r="BF72" s="22">
        <f t="shared" si="82"/>
        <v>0</v>
      </c>
      <c r="BG72" s="22">
        <f t="shared" si="82"/>
        <v>0</v>
      </c>
      <c r="BH72" s="22">
        <f t="shared" si="82"/>
        <v>0</v>
      </c>
      <c r="BI72" s="22">
        <f t="shared" si="82"/>
        <v>0</v>
      </c>
      <c r="BJ72" s="22">
        <f t="shared" si="82"/>
        <v>0</v>
      </c>
      <c r="BK72" s="22">
        <f t="shared" si="82"/>
        <v>0</v>
      </c>
      <c r="BL72" s="22">
        <f t="shared" si="82"/>
        <v>0</v>
      </c>
      <c r="BM72" s="22">
        <f t="shared" si="82"/>
        <v>0</v>
      </c>
      <c r="BN72" s="22">
        <f t="shared" si="82"/>
        <v>0</v>
      </c>
      <c r="BO72" s="22">
        <f t="shared" si="82"/>
        <v>0</v>
      </c>
      <c r="BP72" s="22">
        <f t="shared" si="82"/>
        <v>0</v>
      </c>
      <c r="BQ72" s="22">
        <f t="shared" si="82"/>
        <v>0</v>
      </c>
      <c r="BR72" s="22">
        <f t="shared" si="82"/>
        <v>0</v>
      </c>
      <c r="BS72" s="22">
        <f t="shared" si="82"/>
        <v>0</v>
      </c>
      <c r="BT72" s="22">
        <f t="shared" si="82"/>
        <v>0</v>
      </c>
      <c r="BU72" s="22">
        <f t="shared" si="82"/>
        <v>0</v>
      </c>
      <c r="BV72" s="22">
        <f t="shared" si="82"/>
        <v>0</v>
      </c>
      <c r="BW72" s="22">
        <f t="shared" si="82"/>
        <v>0</v>
      </c>
      <c r="BX72" s="22">
        <f t="shared" ref="BX72:CU72" si="83">BX73</f>
        <v>0</v>
      </c>
      <c r="BY72" s="22">
        <f t="shared" si="83"/>
        <v>0</v>
      </c>
      <c r="BZ72" s="22">
        <f t="shared" si="83"/>
        <v>0</v>
      </c>
      <c r="CA72" s="22">
        <f t="shared" si="83"/>
        <v>0</v>
      </c>
      <c r="CB72" s="22">
        <f t="shared" si="83"/>
        <v>0</v>
      </c>
      <c r="CC72" s="22">
        <f t="shared" si="83"/>
        <v>0</v>
      </c>
      <c r="CD72" s="22">
        <f t="shared" si="83"/>
        <v>0</v>
      </c>
      <c r="CE72" s="22">
        <f t="shared" si="83"/>
        <v>0</v>
      </c>
      <c r="CF72" s="22">
        <f t="shared" si="83"/>
        <v>0</v>
      </c>
      <c r="CG72" s="22">
        <f t="shared" si="83"/>
        <v>0</v>
      </c>
      <c r="CH72" s="22">
        <f t="shared" si="83"/>
        <v>0</v>
      </c>
      <c r="CI72" s="22">
        <f t="shared" si="83"/>
        <v>0</v>
      </c>
      <c r="CJ72" s="22">
        <f t="shared" si="83"/>
        <v>0</v>
      </c>
      <c r="CK72" s="22">
        <f t="shared" si="83"/>
        <v>0</v>
      </c>
      <c r="CL72" s="22">
        <f t="shared" si="83"/>
        <v>0</v>
      </c>
      <c r="CM72" s="22">
        <f t="shared" si="83"/>
        <v>0</v>
      </c>
      <c r="CN72" s="22">
        <f t="shared" si="83"/>
        <v>0</v>
      </c>
      <c r="CO72" s="22">
        <f t="shared" si="83"/>
        <v>0</v>
      </c>
      <c r="CP72" s="22">
        <f t="shared" si="83"/>
        <v>0</v>
      </c>
      <c r="CQ72" s="22">
        <f t="shared" si="83"/>
        <v>0</v>
      </c>
      <c r="CR72" s="22">
        <f t="shared" si="83"/>
        <v>0</v>
      </c>
      <c r="CS72" s="22">
        <f t="shared" si="83"/>
        <v>0</v>
      </c>
      <c r="CT72" s="22">
        <f t="shared" si="83"/>
        <v>0</v>
      </c>
      <c r="CU72" s="22">
        <f t="shared" si="83"/>
        <v>0</v>
      </c>
      <c r="CV72" s="20"/>
    </row>
    <row r="73" s="2" customFormat="1" ht="104.1" customHeight="1" spans="1:100">
      <c r="A73" s="12">
        <v>54</v>
      </c>
      <c r="B73" s="12" t="s">
        <v>300</v>
      </c>
      <c r="C73" s="12" t="s">
        <v>301</v>
      </c>
      <c r="D73" s="12" t="s">
        <v>299</v>
      </c>
      <c r="E73" s="12" t="s">
        <v>89</v>
      </c>
      <c r="F73" s="25" t="s">
        <v>302</v>
      </c>
      <c r="G73" s="12" t="s">
        <v>113</v>
      </c>
      <c r="H73" s="12" t="s">
        <v>172</v>
      </c>
      <c r="I73" s="12">
        <f t="shared" ref="I73:I78" si="84">N73+T73+Z73+AF73+AG73+AJ73+AK73+CK73+CN73+CQ73+CR73+CS73+CH73</f>
        <v>522.5</v>
      </c>
      <c r="J73" s="12">
        <f t="shared" ref="J73:J78" si="85">O73+U73+AA73+AH73+AL73+CI73+CL73+CO73+CT73</f>
        <v>0</v>
      </c>
      <c r="K73" s="39">
        <f t="shared" ref="K73:K78" si="86">I73-J73</f>
        <v>522.5</v>
      </c>
      <c r="L73" s="39">
        <f t="shared" ref="L73:L78" si="87">M73+AK73+CK73+CN73+CQ73+CR73+CS73+CH73</f>
        <v>522.5</v>
      </c>
      <c r="M73" s="39">
        <f t="shared" ref="M73:M78" si="88">N73+T73+Z73+AF73+AG73+AJ73</f>
        <v>522.5</v>
      </c>
      <c r="N73" s="44">
        <v>522.5</v>
      </c>
      <c r="O73" s="39">
        <f t="shared" ref="O73:O78" si="89">SUM(P73:R73)</f>
        <v>0</v>
      </c>
      <c r="P73" s="44"/>
      <c r="Q73" s="44"/>
      <c r="R73" s="44"/>
      <c r="S73" s="39">
        <f t="shared" ref="S73:S83" si="90">N73-O73</f>
        <v>522.5</v>
      </c>
      <c r="T73" s="12"/>
      <c r="U73" s="45">
        <f t="shared" ref="U73:U78" si="91">SUM(V73:X73)</f>
        <v>0</v>
      </c>
      <c r="V73" s="45"/>
      <c r="W73" s="12"/>
      <c r="X73" s="12"/>
      <c r="Y73" s="12">
        <f t="shared" ref="Y73:Y78" si="92">T73-U73</f>
        <v>0</v>
      </c>
      <c r="Z73" s="12"/>
      <c r="AA73" s="45">
        <f t="shared" ref="AA73:AA78" si="93">SUM(AB73:AD73)</f>
        <v>0</v>
      </c>
      <c r="AB73" s="45"/>
      <c r="AC73" s="12"/>
      <c r="AD73" s="12"/>
      <c r="AE73" s="45">
        <f t="shared" ref="AE73:AE78" si="94">Z73-AA73</f>
        <v>0</v>
      </c>
      <c r="AF73" s="12"/>
      <c r="AG73" s="26"/>
      <c r="AH73" s="26"/>
      <c r="AI73" s="12">
        <f t="shared" ref="AI73:AI78" si="95">AG73-AH73</f>
        <v>0</v>
      </c>
      <c r="AJ73" s="12"/>
      <c r="AK73" s="12"/>
      <c r="AL73" s="12">
        <f t="shared" ref="AL73:AL78" si="96">SUM(AM73:CF73)</f>
        <v>0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>
        <f t="shared" ref="CG73:CG78" si="97">AK73-AL73</f>
        <v>0</v>
      </c>
      <c r="CH73" s="12"/>
      <c r="CI73" s="12"/>
      <c r="CJ73" s="12">
        <f t="shared" ref="CJ73:CJ78" si="98">CH73-CI73</f>
        <v>0</v>
      </c>
      <c r="CK73" s="12"/>
      <c r="CL73" s="12"/>
      <c r="CM73" s="12">
        <f t="shared" ref="CM73:CM78" si="99">CK73-CL73</f>
        <v>0</v>
      </c>
      <c r="CN73" s="12"/>
      <c r="CO73" s="12"/>
      <c r="CP73" s="12">
        <f t="shared" ref="CP73:CP78" si="100">CN73-CO73</f>
        <v>0</v>
      </c>
      <c r="CQ73" s="12"/>
      <c r="CR73" s="12"/>
      <c r="CS73" s="12"/>
      <c r="CT73" s="12"/>
      <c r="CU73" s="12">
        <f t="shared" ref="CU73:CU78" si="101">CS73-CT73</f>
        <v>0</v>
      </c>
      <c r="CV73" s="12"/>
    </row>
    <row r="74" s="2" customFormat="1" customHeight="1" spans="1:100">
      <c r="A74" s="20" t="s">
        <v>303</v>
      </c>
      <c r="B74" s="20"/>
      <c r="C74" s="20" t="s">
        <v>304</v>
      </c>
      <c r="D74" s="20"/>
      <c r="E74" s="58">
        <f t="shared" ref="E74:K74" si="102">E75+E79</f>
        <v>7</v>
      </c>
      <c r="F74" s="21"/>
      <c r="G74" s="20"/>
      <c r="H74" s="34"/>
      <c r="I74" s="22">
        <f t="shared" si="102"/>
        <v>28345.54</v>
      </c>
      <c r="J74" s="22">
        <f t="shared" si="102"/>
        <v>8518.222</v>
      </c>
      <c r="K74" s="54">
        <f t="shared" si="102"/>
        <v>19827.318</v>
      </c>
      <c r="L74" s="22">
        <f t="shared" ref="L74:Z74" si="103">L75+L79</f>
        <v>28345.54</v>
      </c>
      <c r="M74" s="58">
        <f t="shared" si="103"/>
        <v>4827</v>
      </c>
      <c r="N74" s="22">
        <f t="shared" si="103"/>
        <v>0</v>
      </c>
      <c r="O74" s="22">
        <f t="shared" si="103"/>
        <v>0</v>
      </c>
      <c r="P74" s="22">
        <f t="shared" si="103"/>
        <v>0</v>
      </c>
      <c r="Q74" s="22">
        <f t="shared" si="103"/>
        <v>0</v>
      </c>
      <c r="R74" s="22">
        <f t="shared" si="103"/>
        <v>0</v>
      </c>
      <c r="S74" s="22">
        <f t="shared" si="103"/>
        <v>0</v>
      </c>
      <c r="T74" s="22">
        <f t="shared" si="103"/>
        <v>4827</v>
      </c>
      <c r="U74" s="58">
        <f t="shared" si="103"/>
        <v>4827</v>
      </c>
      <c r="V74" s="58">
        <f t="shared" si="103"/>
        <v>4669</v>
      </c>
      <c r="W74" s="22">
        <f t="shared" si="103"/>
        <v>0</v>
      </c>
      <c r="X74" s="22">
        <f t="shared" si="103"/>
        <v>158</v>
      </c>
      <c r="Y74" s="22">
        <f t="shared" si="103"/>
        <v>0</v>
      </c>
      <c r="Z74" s="22">
        <f t="shared" si="103"/>
        <v>0</v>
      </c>
      <c r="AA74" s="58">
        <f t="shared" ref="AA74:BW74" si="104">AA75+AA79</f>
        <v>0</v>
      </c>
      <c r="AB74" s="58">
        <f t="shared" si="104"/>
        <v>0</v>
      </c>
      <c r="AC74" s="22">
        <f t="shared" si="104"/>
        <v>0</v>
      </c>
      <c r="AD74" s="22">
        <f t="shared" si="104"/>
        <v>0</v>
      </c>
      <c r="AE74" s="22">
        <f t="shared" si="104"/>
        <v>0</v>
      </c>
      <c r="AF74" s="22">
        <f t="shared" si="104"/>
        <v>0</v>
      </c>
      <c r="AG74" s="22">
        <f t="shared" si="104"/>
        <v>0</v>
      </c>
      <c r="AH74" s="22">
        <f t="shared" si="104"/>
        <v>0</v>
      </c>
      <c r="AI74" s="22">
        <f t="shared" si="104"/>
        <v>0</v>
      </c>
      <c r="AJ74" s="22">
        <f t="shared" si="104"/>
        <v>0</v>
      </c>
      <c r="AK74" s="22">
        <f t="shared" si="104"/>
        <v>23518.54</v>
      </c>
      <c r="AL74" s="22">
        <f t="shared" si="104"/>
        <v>3691.222</v>
      </c>
      <c r="AM74" s="22">
        <f t="shared" si="104"/>
        <v>0</v>
      </c>
      <c r="AN74" s="22">
        <f t="shared" si="104"/>
        <v>0</v>
      </c>
      <c r="AO74" s="22">
        <f t="shared" si="104"/>
        <v>0</v>
      </c>
      <c r="AP74" s="22">
        <f t="shared" si="104"/>
        <v>0</v>
      </c>
      <c r="AQ74" s="22">
        <f t="shared" si="104"/>
        <v>0</v>
      </c>
      <c r="AR74" s="22">
        <f t="shared" si="104"/>
        <v>0</v>
      </c>
      <c r="AS74" s="22">
        <f t="shared" si="104"/>
        <v>0</v>
      </c>
      <c r="AT74" s="22">
        <f t="shared" si="104"/>
        <v>0</v>
      </c>
      <c r="AU74" s="22">
        <f t="shared" si="104"/>
        <v>0</v>
      </c>
      <c r="AV74" s="22">
        <f t="shared" si="104"/>
        <v>0</v>
      </c>
      <c r="AW74" s="22">
        <f t="shared" si="104"/>
        <v>0</v>
      </c>
      <c r="AX74" s="22">
        <f t="shared" si="104"/>
        <v>0</v>
      </c>
      <c r="AY74" s="22">
        <f t="shared" si="104"/>
        <v>171.6</v>
      </c>
      <c r="AZ74" s="22">
        <f t="shared" si="104"/>
        <v>0</v>
      </c>
      <c r="BA74" s="22">
        <f t="shared" si="104"/>
        <v>3047.622</v>
      </c>
      <c r="BB74" s="22">
        <f t="shared" si="104"/>
        <v>0</v>
      </c>
      <c r="BC74" s="22">
        <f t="shared" si="104"/>
        <v>0</v>
      </c>
      <c r="BD74" s="22">
        <f t="shared" si="104"/>
        <v>0</v>
      </c>
      <c r="BE74" s="22">
        <f t="shared" si="104"/>
        <v>0</v>
      </c>
      <c r="BF74" s="22">
        <f t="shared" si="104"/>
        <v>0</v>
      </c>
      <c r="BG74" s="22">
        <f t="shared" si="104"/>
        <v>472</v>
      </c>
      <c r="BH74" s="22">
        <f t="shared" si="104"/>
        <v>0</v>
      </c>
      <c r="BI74" s="22">
        <f t="shared" si="104"/>
        <v>0</v>
      </c>
      <c r="BJ74" s="22">
        <f t="shared" si="104"/>
        <v>0</v>
      </c>
      <c r="BK74" s="22">
        <f t="shared" si="104"/>
        <v>0</v>
      </c>
      <c r="BL74" s="22">
        <f t="shared" si="104"/>
        <v>0</v>
      </c>
      <c r="BM74" s="22">
        <f t="shared" si="104"/>
        <v>0</v>
      </c>
      <c r="BN74" s="22">
        <f t="shared" si="104"/>
        <v>0</v>
      </c>
      <c r="BO74" s="22">
        <f t="shared" si="104"/>
        <v>0</v>
      </c>
      <c r="BP74" s="22">
        <f t="shared" si="104"/>
        <v>0</v>
      </c>
      <c r="BQ74" s="22">
        <f t="shared" si="104"/>
        <v>0</v>
      </c>
      <c r="BR74" s="22">
        <f t="shared" si="104"/>
        <v>0</v>
      </c>
      <c r="BS74" s="22">
        <f t="shared" si="104"/>
        <v>0</v>
      </c>
      <c r="BT74" s="22">
        <f t="shared" si="104"/>
        <v>0</v>
      </c>
      <c r="BU74" s="22">
        <f t="shared" si="104"/>
        <v>0</v>
      </c>
      <c r="BV74" s="22">
        <f t="shared" si="104"/>
        <v>0</v>
      </c>
      <c r="BW74" s="22">
        <f t="shared" si="104"/>
        <v>0</v>
      </c>
      <c r="BX74" s="22">
        <f t="shared" ref="BX74:CU74" si="105">BX75+BX79</f>
        <v>0</v>
      </c>
      <c r="BY74" s="22">
        <f t="shared" si="105"/>
        <v>0</v>
      </c>
      <c r="BZ74" s="22">
        <f t="shared" si="105"/>
        <v>0</v>
      </c>
      <c r="CA74" s="22">
        <f t="shared" si="105"/>
        <v>0</v>
      </c>
      <c r="CB74" s="22">
        <f t="shared" si="105"/>
        <v>0</v>
      </c>
      <c r="CC74" s="22">
        <f t="shared" si="105"/>
        <v>0</v>
      </c>
      <c r="CD74" s="22">
        <f t="shared" si="105"/>
        <v>0</v>
      </c>
      <c r="CE74" s="22">
        <f t="shared" si="105"/>
        <v>0</v>
      </c>
      <c r="CF74" s="22">
        <f t="shared" si="105"/>
        <v>0</v>
      </c>
      <c r="CG74" s="22">
        <f t="shared" si="105"/>
        <v>19827.318</v>
      </c>
      <c r="CH74" s="22">
        <f t="shared" si="105"/>
        <v>0</v>
      </c>
      <c r="CI74" s="22">
        <f t="shared" si="105"/>
        <v>0</v>
      </c>
      <c r="CJ74" s="22">
        <f t="shared" si="105"/>
        <v>0</v>
      </c>
      <c r="CK74" s="22">
        <f t="shared" si="105"/>
        <v>0</v>
      </c>
      <c r="CL74" s="22">
        <f t="shared" si="105"/>
        <v>0</v>
      </c>
      <c r="CM74" s="22">
        <f t="shared" si="105"/>
        <v>0</v>
      </c>
      <c r="CN74" s="22">
        <f t="shared" si="105"/>
        <v>0</v>
      </c>
      <c r="CO74" s="22">
        <f t="shared" si="105"/>
        <v>0</v>
      </c>
      <c r="CP74" s="22">
        <f t="shared" si="105"/>
        <v>0</v>
      </c>
      <c r="CQ74" s="22">
        <f t="shared" si="105"/>
        <v>0</v>
      </c>
      <c r="CR74" s="22">
        <f t="shared" si="105"/>
        <v>0</v>
      </c>
      <c r="CS74" s="22">
        <f t="shared" si="105"/>
        <v>0</v>
      </c>
      <c r="CT74" s="22">
        <f t="shared" si="105"/>
        <v>0</v>
      </c>
      <c r="CU74" s="22">
        <f t="shared" si="105"/>
        <v>0</v>
      </c>
      <c r="CV74" s="20"/>
    </row>
    <row r="75" s="2" customFormat="1" customHeight="1" spans="1:100">
      <c r="A75" s="23" t="s">
        <v>85</v>
      </c>
      <c r="B75" s="23"/>
      <c r="C75" s="23" t="s">
        <v>305</v>
      </c>
      <c r="D75" s="23"/>
      <c r="E75" s="23">
        <v>2</v>
      </c>
      <c r="F75" s="24"/>
      <c r="G75" s="23"/>
      <c r="H75" s="23"/>
      <c r="I75" s="84">
        <f t="shared" ref="I75:K75" si="106">SUM(I76:I78)</f>
        <v>10005.2</v>
      </c>
      <c r="J75" s="84">
        <f t="shared" si="106"/>
        <v>4047.622</v>
      </c>
      <c r="K75" s="50">
        <f t="shared" si="106"/>
        <v>5957.578</v>
      </c>
      <c r="L75" s="84">
        <f t="shared" ref="L75:Z75" si="107">SUM(L76:L78)</f>
        <v>10005.2</v>
      </c>
      <c r="M75" s="84">
        <f t="shared" si="107"/>
        <v>1000</v>
      </c>
      <c r="N75" s="84">
        <f t="shared" si="107"/>
        <v>0</v>
      </c>
      <c r="O75" s="84">
        <f t="shared" si="107"/>
        <v>0</v>
      </c>
      <c r="P75" s="84">
        <f t="shared" si="107"/>
        <v>0</v>
      </c>
      <c r="Q75" s="84">
        <f t="shared" si="107"/>
        <v>0</v>
      </c>
      <c r="R75" s="84">
        <f t="shared" si="107"/>
        <v>0</v>
      </c>
      <c r="S75" s="84">
        <f t="shared" si="107"/>
        <v>0</v>
      </c>
      <c r="T75" s="84">
        <f t="shared" si="107"/>
        <v>1000</v>
      </c>
      <c r="U75" s="51">
        <f t="shared" si="107"/>
        <v>1000</v>
      </c>
      <c r="V75" s="51">
        <f t="shared" si="107"/>
        <v>1000</v>
      </c>
      <c r="W75" s="84">
        <f t="shared" si="107"/>
        <v>0</v>
      </c>
      <c r="X75" s="84">
        <f t="shared" si="107"/>
        <v>0</v>
      </c>
      <c r="Y75" s="84">
        <f t="shared" si="107"/>
        <v>0</v>
      </c>
      <c r="Z75" s="84">
        <f t="shared" si="107"/>
        <v>0</v>
      </c>
      <c r="AA75" s="51">
        <f t="shared" ref="AA75:BW75" si="108">SUM(AA76:AA78)</f>
        <v>0</v>
      </c>
      <c r="AB75" s="51">
        <f t="shared" si="108"/>
        <v>0</v>
      </c>
      <c r="AC75" s="84">
        <f t="shared" si="108"/>
        <v>0</v>
      </c>
      <c r="AD75" s="84">
        <f t="shared" si="108"/>
        <v>0</v>
      </c>
      <c r="AE75" s="84">
        <f t="shared" si="108"/>
        <v>0</v>
      </c>
      <c r="AF75" s="84">
        <f t="shared" si="108"/>
        <v>0</v>
      </c>
      <c r="AG75" s="84">
        <f t="shared" si="108"/>
        <v>0</v>
      </c>
      <c r="AH75" s="84">
        <f t="shared" si="108"/>
        <v>0</v>
      </c>
      <c r="AI75" s="84">
        <f t="shared" si="108"/>
        <v>0</v>
      </c>
      <c r="AJ75" s="84">
        <f t="shared" si="108"/>
        <v>0</v>
      </c>
      <c r="AK75" s="84">
        <f t="shared" si="108"/>
        <v>9005.2</v>
      </c>
      <c r="AL75" s="84">
        <f t="shared" si="108"/>
        <v>3047.622</v>
      </c>
      <c r="AM75" s="84">
        <f t="shared" si="108"/>
        <v>0</v>
      </c>
      <c r="AN75" s="84">
        <f t="shared" si="108"/>
        <v>0</v>
      </c>
      <c r="AO75" s="84">
        <f t="shared" si="108"/>
        <v>0</v>
      </c>
      <c r="AP75" s="84">
        <f t="shared" si="108"/>
        <v>0</v>
      </c>
      <c r="AQ75" s="84">
        <f t="shared" si="108"/>
        <v>0</v>
      </c>
      <c r="AR75" s="84">
        <f t="shared" si="108"/>
        <v>0</v>
      </c>
      <c r="AS75" s="84">
        <f t="shared" si="108"/>
        <v>0</v>
      </c>
      <c r="AT75" s="84">
        <f t="shared" si="108"/>
        <v>0</v>
      </c>
      <c r="AU75" s="84">
        <f t="shared" si="108"/>
        <v>0</v>
      </c>
      <c r="AV75" s="84">
        <f t="shared" si="108"/>
        <v>0</v>
      </c>
      <c r="AW75" s="84">
        <f t="shared" si="108"/>
        <v>0</v>
      </c>
      <c r="AX75" s="84">
        <f t="shared" si="108"/>
        <v>0</v>
      </c>
      <c r="AY75" s="84">
        <f t="shared" si="108"/>
        <v>0</v>
      </c>
      <c r="AZ75" s="84">
        <f t="shared" si="108"/>
        <v>0</v>
      </c>
      <c r="BA75" s="84">
        <f t="shared" si="108"/>
        <v>3047.622</v>
      </c>
      <c r="BB75" s="84">
        <f t="shared" si="108"/>
        <v>0</v>
      </c>
      <c r="BC75" s="84">
        <f t="shared" si="108"/>
        <v>0</v>
      </c>
      <c r="BD75" s="84">
        <f t="shared" si="108"/>
        <v>0</v>
      </c>
      <c r="BE75" s="84">
        <f t="shared" si="108"/>
        <v>0</v>
      </c>
      <c r="BF75" s="84">
        <f t="shared" si="108"/>
        <v>0</v>
      </c>
      <c r="BG75" s="84">
        <f t="shared" si="108"/>
        <v>0</v>
      </c>
      <c r="BH75" s="84">
        <f t="shared" si="108"/>
        <v>0</v>
      </c>
      <c r="BI75" s="84">
        <f t="shared" si="108"/>
        <v>0</v>
      </c>
      <c r="BJ75" s="84">
        <f t="shared" si="108"/>
        <v>0</v>
      </c>
      <c r="BK75" s="84">
        <f t="shared" si="108"/>
        <v>0</v>
      </c>
      <c r="BL75" s="84">
        <f t="shared" si="108"/>
        <v>0</v>
      </c>
      <c r="BM75" s="84">
        <f t="shared" si="108"/>
        <v>0</v>
      </c>
      <c r="BN75" s="84">
        <f t="shared" si="108"/>
        <v>0</v>
      </c>
      <c r="BO75" s="84">
        <f t="shared" si="108"/>
        <v>0</v>
      </c>
      <c r="BP75" s="84">
        <f t="shared" si="108"/>
        <v>0</v>
      </c>
      <c r="BQ75" s="84">
        <f t="shared" si="108"/>
        <v>0</v>
      </c>
      <c r="BR75" s="84">
        <f t="shared" si="108"/>
        <v>0</v>
      </c>
      <c r="BS75" s="84">
        <f t="shared" si="108"/>
        <v>0</v>
      </c>
      <c r="BT75" s="84">
        <f t="shared" si="108"/>
        <v>0</v>
      </c>
      <c r="BU75" s="84">
        <f t="shared" si="108"/>
        <v>0</v>
      </c>
      <c r="BV75" s="84">
        <f t="shared" si="108"/>
        <v>0</v>
      </c>
      <c r="BW75" s="84">
        <f t="shared" si="108"/>
        <v>0</v>
      </c>
      <c r="BX75" s="84">
        <f t="shared" ref="BX75:CU75" si="109">SUM(BX76:BX78)</f>
        <v>0</v>
      </c>
      <c r="BY75" s="84">
        <f t="shared" si="109"/>
        <v>0</v>
      </c>
      <c r="BZ75" s="84">
        <f t="shared" si="109"/>
        <v>0</v>
      </c>
      <c r="CA75" s="84">
        <f t="shared" si="109"/>
        <v>0</v>
      </c>
      <c r="CB75" s="84">
        <f t="shared" si="109"/>
        <v>0</v>
      </c>
      <c r="CC75" s="84">
        <f t="shared" si="109"/>
        <v>0</v>
      </c>
      <c r="CD75" s="84">
        <f t="shared" si="109"/>
        <v>0</v>
      </c>
      <c r="CE75" s="84">
        <f t="shared" si="109"/>
        <v>0</v>
      </c>
      <c r="CF75" s="84">
        <f t="shared" si="109"/>
        <v>0</v>
      </c>
      <c r="CG75" s="84">
        <f t="shared" si="109"/>
        <v>5957.578</v>
      </c>
      <c r="CH75" s="84">
        <f t="shared" si="109"/>
        <v>0</v>
      </c>
      <c r="CI75" s="84">
        <f t="shared" si="109"/>
        <v>0</v>
      </c>
      <c r="CJ75" s="84">
        <f t="shared" si="109"/>
        <v>0</v>
      </c>
      <c r="CK75" s="84">
        <f t="shared" si="109"/>
        <v>0</v>
      </c>
      <c r="CL75" s="84">
        <f t="shared" si="109"/>
        <v>0</v>
      </c>
      <c r="CM75" s="84">
        <f t="shared" si="109"/>
        <v>0</v>
      </c>
      <c r="CN75" s="84">
        <f t="shared" si="109"/>
        <v>0</v>
      </c>
      <c r="CO75" s="84">
        <f t="shared" si="109"/>
        <v>0</v>
      </c>
      <c r="CP75" s="84">
        <f t="shared" si="109"/>
        <v>0</v>
      </c>
      <c r="CQ75" s="84">
        <f t="shared" si="109"/>
        <v>0</v>
      </c>
      <c r="CR75" s="84">
        <f t="shared" si="109"/>
        <v>0</v>
      </c>
      <c r="CS75" s="84">
        <f t="shared" si="109"/>
        <v>0</v>
      </c>
      <c r="CT75" s="84">
        <f t="shared" si="109"/>
        <v>0</v>
      </c>
      <c r="CU75" s="84">
        <f t="shared" si="109"/>
        <v>0</v>
      </c>
      <c r="CV75" s="23"/>
    </row>
    <row r="76" s="2" customFormat="1" ht="165.95" customHeight="1" spans="1:100">
      <c r="A76" s="12">
        <v>55</v>
      </c>
      <c r="B76" s="12" t="s">
        <v>306</v>
      </c>
      <c r="C76" s="12" t="s">
        <v>307</v>
      </c>
      <c r="D76" s="12" t="s">
        <v>304</v>
      </c>
      <c r="E76" s="12" t="s">
        <v>89</v>
      </c>
      <c r="F76" s="78" t="s">
        <v>308</v>
      </c>
      <c r="G76" s="12" t="s">
        <v>113</v>
      </c>
      <c r="H76" s="12" t="s">
        <v>183</v>
      </c>
      <c r="I76" s="12">
        <f t="shared" si="84"/>
        <v>3480</v>
      </c>
      <c r="J76" s="12">
        <f t="shared" si="85"/>
        <v>2012.622</v>
      </c>
      <c r="K76" s="42">
        <f t="shared" si="86"/>
        <v>1467.378</v>
      </c>
      <c r="L76" s="39">
        <f t="shared" si="87"/>
        <v>3480</v>
      </c>
      <c r="M76" s="39">
        <f t="shared" si="88"/>
        <v>0</v>
      </c>
      <c r="N76" s="45"/>
      <c r="O76" s="39">
        <f t="shared" si="89"/>
        <v>0</v>
      </c>
      <c r="P76" s="45"/>
      <c r="Q76" s="45"/>
      <c r="R76" s="45"/>
      <c r="S76" s="39">
        <f t="shared" si="90"/>
        <v>0</v>
      </c>
      <c r="T76" s="12"/>
      <c r="U76" s="45">
        <f t="shared" si="91"/>
        <v>0</v>
      </c>
      <c r="V76" s="45"/>
      <c r="W76" s="12"/>
      <c r="X76" s="12"/>
      <c r="Y76" s="12">
        <f t="shared" si="92"/>
        <v>0</v>
      </c>
      <c r="Z76" s="12"/>
      <c r="AA76" s="45">
        <f t="shared" si="93"/>
        <v>0</v>
      </c>
      <c r="AB76" s="45"/>
      <c r="AC76" s="12"/>
      <c r="AD76" s="12"/>
      <c r="AE76" s="45">
        <f t="shared" si="94"/>
        <v>0</v>
      </c>
      <c r="AF76" s="12"/>
      <c r="AG76" s="26"/>
      <c r="AH76" s="26"/>
      <c r="AI76" s="12">
        <f t="shared" si="95"/>
        <v>0</v>
      </c>
      <c r="AJ76" s="12"/>
      <c r="AK76" s="12">
        <v>3480</v>
      </c>
      <c r="AL76" s="12">
        <f t="shared" si="96"/>
        <v>2012.622</v>
      </c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85">
        <v>2012.622</v>
      </c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>
        <f t="shared" si="97"/>
        <v>1467.378</v>
      </c>
      <c r="CH76" s="12"/>
      <c r="CI76" s="12"/>
      <c r="CJ76" s="12">
        <f t="shared" si="98"/>
        <v>0</v>
      </c>
      <c r="CK76" s="12"/>
      <c r="CL76" s="12"/>
      <c r="CM76" s="12">
        <f t="shared" si="99"/>
        <v>0</v>
      </c>
      <c r="CN76" s="12"/>
      <c r="CO76" s="12"/>
      <c r="CP76" s="12">
        <f t="shared" si="100"/>
        <v>0</v>
      </c>
      <c r="CQ76" s="12"/>
      <c r="CR76" s="12"/>
      <c r="CS76" s="12"/>
      <c r="CT76" s="12"/>
      <c r="CU76" s="12">
        <f t="shared" si="101"/>
        <v>0</v>
      </c>
      <c r="CV76" s="12"/>
    </row>
    <row r="77" s="2" customFormat="1" ht="188" customHeight="1" spans="1:100">
      <c r="A77" s="12">
        <v>56</v>
      </c>
      <c r="B77" s="12" t="s">
        <v>309</v>
      </c>
      <c r="C77" s="12" t="s">
        <v>310</v>
      </c>
      <c r="D77" s="12" t="s">
        <v>304</v>
      </c>
      <c r="E77" s="12" t="s">
        <v>89</v>
      </c>
      <c r="F77" s="25" t="s">
        <v>311</v>
      </c>
      <c r="G77" s="12" t="s">
        <v>113</v>
      </c>
      <c r="H77" s="12" t="s">
        <v>183</v>
      </c>
      <c r="I77" s="12">
        <f t="shared" si="84"/>
        <v>2035</v>
      </c>
      <c r="J77" s="12">
        <f t="shared" si="85"/>
        <v>2035</v>
      </c>
      <c r="K77" s="39">
        <f t="shared" si="86"/>
        <v>0</v>
      </c>
      <c r="L77" s="39">
        <f t="shared" si="87"/>
        <v>2035</v>
      </c>
      <c r="M77" s="39">
        <f t="shared" si="88"/>
        <v>1000</v>
      </c>
      <c r="N77" s="39"/>
      <c r="O77" s="39">
        <f t="shared" si="89"/>
        <v>0</v>
      </c>
      <c r="P77" s="39"/>
      <c r="Q77" s="39"/>
      <c r="R77" s="39"/>
      <c r="S77" s="39">
        <f t="shared" si="90"/>
        <v>0</v>
      </c>
      <c r="T77" s="12">
        <v>1000</v>
      </c>
      <c r="U77" s="45">
        <f t="shared" si="91"/>
        <v>1000</v>
      </c>
      <c r="V77" s="45">
        <v>1000</v>
      </c>
      <c r="W77" s="12"/>
      <c r="X77" s="12"/>
      <c r="Y77" s="12">
        <f t="shared" si="92"/>
        <v>0</v>
      </c>
      <c r="Z77" s="12"/>
      <c r="AA77" s="45">
        <f t="shared" si="93"/>
        <v>0</v>
      </c>
      <c r="AB77" s="45"/>
      <c r="AC77" s="12"/>
      <c r="AD77" s="12"/>
      <c r="AE77" s="45">
        <f t="shared" si="94"/>
        <v>0</v>
      </c>
      <c r="AF77" s="12"/>
      <c r="AG77" s="26"/>
      <c r="AH77" s="26"/>
      <c r="AI77" s="12">
        <f t="shared" si="95"/>
        <v>0</v>
      </c>
      <c r="AJ77" s="12"/>
      <c r="AK77" s="12">
        <v>1035</v>
      </c>
      <c r="AL77" s="12">
        <f t="shared" si="96"/>
        <v>1035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>
        <v>1035</v>
      </c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>
        <f t="shared" si="97"/>
        <v>0</v>
      </c>
      <c r="CH77" s="12"/>
      <c r="CI77" s="12"/>
      <c r="CJ77" s="12">
        <f t="shared" si="98"/>
        <v>0</v>
      </c>
      <c r="CK77" s="12"/>
      <c r="CL77" s="12"/>
      <c r="CM77" s="12">
        <f t="shared" si="99"/>
        <v>0</v>
      </c>
      <c r="CN77" s="12"/>
      <c r="CO77" s="12"/>
      <c r="CP77" s="12">
        <f t="shared" si="100"/>
        <v>0</v>
      </c>
      <c r="CQ77" s="12"/>
      <c r="CR77" s="12"/>
      <c r="CS77" s="12"/>
      <c r="CT77" s="12"/>
      <c r="CU77" s="12">
        <f t="shared" si="101"/>
        <v>0</v>
      </c>
      <c r="CV77" s="12"/>
    </row>
    <row r="78" s="2" customFormat="1" ht="228" customHeight="1" spans="1:100">
      <c r="A78" s="12">
        <v>56</v>
      </c>
      <c r="B78" s="12" t="s">
        <v>309</v>
      </c>
      <c r="C78" s="12" t="s">
        <v>310</v>
      </c>
      <c r="D78" s="12" t="s">
        <v>304</v>
      </c>
      <c r="E78" s="12" t="s">
        <v>89</v>
      </c>
      <c r="F78" s="25" t="s">
        <v>312</v>
      </c>
      <c r="G78" s="12" t="s">
        <v>113</v>
      </c>
      <c r="H78" s="12" t="s">
        <v>183</v>
      </c>
      <c r="I78" s="12">
        <f t="shared" si="84"/>
        <v>4490.2</v>
      </c>
      <c r="J78" s="12">
        <f t="shared" si="85"/>
        <v>0</v>
      </c>
      <c r="K78" s="39">
        <f t="shared" si="86"/>
        <v>4490.2</v>
      </c>
      <c r="L78" s="39">
        <f t="shared" si="87"/>
        <v>4490.2</v>
      </c>
      <c r="M78" s="39">
        <f t="shared" si="88"/>
        <v>0</v>
      </c>
      <c r="N78" s="39"/>
      <c r="O78" s="39">
        <f t="shared" si="89"/>
        <v>0</v>
      </c>
      <c r="P78" s="39"/>
      <c r="Q78" s="39"/>
      <c r="R78" s="39"/>
      <c r="S78" s="39">
        <f t="shared" si="90"/>
        <v>0</v>
      </c>
      <c r="T78" s="12"/>
      <c r="U78" s="45">
        <f t="shared" si="91"/>
        <v>0</v>
      </c>
      <c r="V78" s="45"/>
      <c r="W78" s="12"/>
      <c r="X78" s="12"/>
      <c r="Y78" s="12">
        <f t="shared" si="92"/>
        <v>0</v>
      </c>
      <c r="Z78" s="12"/>
      <c r="AA78" s="45">
        <f t="shared" si="93"/>
        <v>0</v>
      </c>
      <c r="AB78" s="45"/>
      <c r="AC78" s="12"/>
      <c r="AD78" s="12"/>
      <c r="AE78" s="45">
        <f t="shared" si="94"/>
        <v>0</v>
      </c>
      <c r="AF78" s="12"/>
      <c r="AG78" s="26"/>
      <c r="AH78" s="26"/>
      <c r="AI78" s="12">
        <f t="shared" si="95"/>
        <v>0</v>
      </c>
      <c r="AJ78" s="12"/>
      <c r="AK78" s="12">
        <v>4490.2</v>
      </c>
      <c r="AL78" s="12">
        <f t="shared" si="96"/>
        <v>0</v>
      </c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>
        <f t="shared" si="97"/>
        <v>4490.2</v>
      </c>
      <c r="CH78" s="12"/>
      <c r="CI78" s="12"/>
      <c r="CJ78" s="12">
        <f t="shared" si="98"/>
        <v>0</v>
      </c>
      <c r="CK78" s="12"/>
      <c r="CL78" s="12"/>
      <c r="CM78" s="12">
        <f t="shared" si="99"/>
        <v>0</v>
      </c>
      <c r="CN78" s="12"/>
      <c r="CO78" s="12"/>
      <c r="CP78" s="12">
        <f t="shared" si="100"/>
        <v>0</v>
      </c>
      <c r="CQ78" s="12"/>
      <c r="CR78" s="12"/>
      <c r="CS78" s="12"/>
      <c r="CT78" s="12"/>
      <c r="CU78" s="12">
        <f t="shared" si="101"/>
        <v>0</v>
      </c>
      <c r="CV78" s="12"/>
    </row>
    <row r="79" s="2" customFormat="1" customHeight="1" spans="1:100">
      <c r="A79" s="23" t="s">
        <v>184</v>
      </c>
      <c r="B79" s="79"/>
      <c r="C79" s="80" t="s">
        <v>313</v>
      </c>
      <c r="D79" s="23"/>
      <c r="E79" s="23">
        <v>5</v>
      </c>
      <c r="F79" s="24"/>
      <c r="G79" s="23"/>
      <c r="H79" s="23"/>
      <c r="I79" s="41">
        <f t="shared" ref="I79:K79" si="110">SUM(I80:I83)</f>
        <v>18340.34</v>
      </c>
      <c r="J79" s="41">
        <f t="shared" si="110"/>
        <v>4470.6</v>
      </c>
      <c r="K79" s="50">
        <f t="shared" si="110"/>
        <v>13869.74</v>
      </c>
      <c r="L79" s="41">
        <f t="shared" ref="L79:R79" si="111">SUM(L80:L83)</f>
        <v>18340.34</v>
      </c>
      <c r="M79" s="51">
        <f t="shared" si="111"/>
        <v>3827</v>
      </c>
      <c r="N79" s="41">
        <f t="shared" si="111"/>
        <v>0</v>
      </c>
      <c r="O79" s="41">
        <f t="shared" si="111"/>
        <v>0</v>
      </c>
      <c r="P79" s="41">
        <f t="shared" si="111"/>
        <v>0</v>
      </c>
      <c r="Q79" s="41">
        <f t="shared" si="111"/>
        <v>0</v>
      </c>
      <c r="R79" s="41">
        <f t="shared" si="111"/>
        <v>0</v>
      </c>
      <c r="S79" s="39">
        <f t="shared" si="90"/>
        <v>0</v>
      </c>
      <c r="T79" s="41">
        <f t="shared" ref="T79:Z79" si="112">SUM(T80:T83)</f>
        <v>3827</v>
      </c>
      <c r="U79" s="51">
        <f t="shared" si="112"/>
        <v>3827</v>
      </c>
      <c r="V79" s="51">
        <f t="shared" si="112"/>
        <v>3669</v>
      </c>
      <c r="W79" s="41">
        <f t="shared" si="112"/>
        <v>0</v>
      </c>
      <c r="X79" s="41">
        <f t="shared" si="112"/>
        <v>158</v>
      </c>
      <c r="Y79" s="41">
        <f t="shared" si="112"/>
        <v>0</v>
      </c>
      <c r="Z79" s="41">
        <f t="shared" si="112"/>
        <v>0</v>
      </c>
      <c r="AA79" s="51">
        <f t="shared" ref="AA79:CE79" si="113">SUM(AA80:AA83)</f>
        <v>0</v>
      </c>
      <c r="AB79" s="51">
        <f t="shared" si="113"/>
        <v>0</v>
      </c>
      <c r="AC79" s="41">
        <f t="shared" si="113"/>
        <v>0</v>
      </c>
      <c r="AD79" s="41">
        <f t="shared" si="113"/>
        <v>0</v>
      </c>
      <c r="AE79" s="41">
        <f t="shared" si="113"/>
        <v>0</v>
      </c>
      <c r="AF79" s="41">
        <f t="shared" si="113"/>
        <v>0</v>
      </c>
      <c r="AG79" s="41">
        <f t="shared" si="113"/>
        <v>0</v>
      </c>
      <c r="AH79" s="41">
        <f t="shared" si="113"/>
        <v>0</v>
      </c>
      <c r="AI79" s="41">
        <f t="shared" si="113"/>
        <v>0</v>
      </c>
      <c r="AJ79" s="41">
        <f t="shared" si="113"/>
        <v>0</v>
      </c>
      <c r="AK79" s="41">
        <f t="shared" si="113"/>
        <v>14513.34</v>
      </c>
      <c r="AL79" s="41">
        <f t="shared" si="113"/>
        <v>643.6</v>
      </c>
      <c r="AM79" s="41">
        <f t="shared" si="113"/>
        <v>0</v>
      </c>
      <c r="AN79" s="41">
        <f t="shared" si="113"/>
        <v>0</v>
      </c>
      <c r="AO79" s="41">
        <f t="shared" si="113"/>
        <v>0</v>
      </c>
      <c r="AP79" s="41">
        <f t="shared" si="113"/>
        <v>0</v>
      </c>
      <c r="AQ79" s="41">
        <f t="shared" si="113"/>
        <v>0</v>
      </c>
      <c r="AR79" s="41">
        <f t="shared" si="113"/>
        <v>0</v>
      </c>
      <c r="AS79" s="41">
        <f t="shared" si="113"/>
        <v>0</v>
      </c>
      <c r="AT79" s="41">
        <f t="shared" si="113"/>
        <v>0</v>
      </c>
      <c r="AU79" s="41">
        <f t="shared" si="113"/>
        <v>0</v>
      </c>
      <c r="AV79" s="41">
        <f t="shared" si="113"/>
        <v>0</v>
      </c>
      <c r="AW79" s="41">
        <f t="shared" si="113"/>
        <v>0</v>
      </c>
      <c r="AX79" s="41">
        <f t="shared" si="113"/>
        <v>0</v>
      </c>
      <c r="AY79" s="41">
        <f t="shared" si="113"/>
        <v>171.6</v>
      </c>
      <c r="AZ79" s="41">
        <f t="shared" si="113"/>
        <v>0</v>
      </c>
      <c r="BA79" s="41">
        <f t="shared" si="113"/>
        <v>0</v>
      </c>
      <c r="BB79" s="41">
        <f t="shared" si="113"/>
        <v>0</v>
      </c>
      <c r="BC79" s="41">
        <f t="shared" si="113"/>
        <v>0</v>
      </c>
      <c r="BD79" s="41">
        <f t="shared" si="113"/>
        <v>0</v>
      </c>
      <c r="BE79" s="41">
        <f t="shared" si="113"/>
        <v>0</v>
      </c>
      <c r="BF79" s="41">
        <f t="shared" si="113"/>
        <v>0</v>
      </c>
      <c r="BG79" s="41">
        <f t="shared" si="113"/>
        <v>472</v>
      </c>
      <c r="BH79" s="41">
        <f t="shared" si="113"/>
        <v>0</v>
      </c>
      <c r="BI79" s="41">
        <f t="shared" si="113"/>
        <v>0</v>
      </c>
      <c r="BJ79" s="41">
        <f t="shared" si="113"/>
        <v>0</v>
      </c>
      <c r="BK79" s="41">
        <f t="shared" si="113"/>
        <v>0</v>
      </c>
      <c r="BL79" s="41">
        <f t="shared" si="113"/>
        <v>0</v>
      </c>
      <c r="BM79" s="41">
        <f t="shared" si="113"/>
        <v>0</v>
      </c>
      <c r="BN79" s="41">
        <f t="shared" si="113"/>
        <v>0</v>
      </c>
      <c r="BO79" s="41">
        <f t="shared" si="113"/>
        <v>0</v>
      </c>
      <c r="BP79" s="41">
        <f t="shared" si="113"/>
        <v>0</v>
      </c>
      <c r="BQ79" s="41">
        <f t="shared" si="113"/>
        <v>0</v>
      </c>
      <c r="BR79" s="41">
        <f t="shared" si="113"/>
        <v>0</v>
      </c>
      <c r="BS79" s="41">
        <f t="shared" si="113"/>
        <v>0</v>
      </c>
      <c r="BT79" s="41">
        <f t="shared" si="113"/>
        <v>0</v>
      </c>
      <c r="BU79" s="41">
        <f t="shared" si="113"/>
        <v>0</v>
      </c>
      <c r="BV79" s="41">
        <f t="shared" si="113"/>
        <v>0</v>
      </c>
      <c r="BW79" s="41">
        <f t="shared" si="113"/>
        <v>0</v>
      </c>
      <c r="BX79" s="41">
        <f t="shared" si="113"/>
        <v>0</v>
      </c>
      <c r="BY79" s="41">
        <f t="shared" si="113"/>
        <v>0</v>
      </c>
      <c r="BZ79" s="41">
        <f t="shared" si="113"/>
        <v>0</v>
      </c>
      <c r="CA79" s="41">
        <f t="shared" si="113"/>
        <v>0</v>
      </c>
      <c r="CB79" s="41">
        <f t="shared" si="113"/>
        <v>0</v>
      </c>
      <c r="CC79" s="41">
        <f t="shared" si="113"/>
        <v>0</v>
      </c>
      <c r="CD79" s="41">
        <f t="shared" si="113"/>
        <v>0</v>
      </c>
      <c r="CE79" s="41">
        <f t="shared" si="113"/>
        <v>0</v>
      </c>
      <c r="CF79" s="41">
        <f t="shared" ref="CF79:CU79" si="114">SUM(CF80:CF83)</f>
        <v>0</v>
      </c>
      <c r="CG79" s="41">
        <f t="shared" si="114"/>
        <v>13869.74</v>
      </c>
      <c r="CH79" s="41">
        <f t="shared" si="114"/>
        <v>0</v>
      </c>
      <c r="CI79" s="41">
        <f t="shared" si="114"/>
        <v>0</v>
      </c>
      <c r="CJ79" s="41">
        <f t="shared" si="114"/>
        <v>0</v>
      </c>
      <c r="CK79" s="41">
        <f t="shared" si="114"/>
        <v>0</v>
      </c>
      <c r="CL79" s="41">
        <f t="shared" si="114"/>
        <v>0</v>
      </c>
      <c r="CM79" s="41">
        <f t="shared" si="114"/>
        <v>0</v>
      </c>
      <c r="CN79" s="41">
        <f t="shared" si="114"/>
        <v>0</v>
      </c>
      <c r="CO79" s="41">
        <f t="shared" si="114"/>
        <v>0</v>
      </c>
      <c r="CP79" s="41">
        <f t="shared" si="114"/>
        <v>0</v>
      </c>
      <c r="CQ79" s="41">
        <f t="shared" si="114"/>
        <v>0</v>
      </c>
      <c r="CR79" s="41">
        <f t="shared" si="114"/>
        <v>0</v>
      </c>
      <c r="CS79" s="41">
        <f t="shared" si="114"/>
        <v>0</v>
      </c>
      <c r="CT79" s="41">
        <f t="shared" si="114"/>
        <v>0</v>
      </c>
      <c r="CU79" s="41">
        <f t="shared" si="114"/>
        <v>0</v>
      </c>
      <c r="CV79" s="23"/>
    </row>
    <row r="80" s="2" customFormat="1" ht="189" customHeight="1" spans="1:100">
      <c r="A80" s="12">
        <v>57</v>
      </c>
      <c r="B80" s="12" t="s">
        <v>314</v>
      </c>
      <c r="C80" s="12" t="s">
        <v>315</v>
      </c>
      <c r="D80" s="12" t="s">
        <v>304</v>
      </c>
      <c r="E80" s="12" t="s">
        <v>89</v>
      </c>
      <c r="F80" s="25" t="s">
        <v>316</v>
      </c>
      <c r="G80" s="12" t="s">
        <v>113</v>
      </c>
      <c r="H80" s="12" t="s">
        <v>183</v>
      </c>
      <c r="I80" s="12">
        <f t="shared" ref="I80:I83" si="115">N80+T80+Z80+AF80+AG80+AJ80+AK80+CK80+CN80+CQ80+CR80+CS80+CH80</f>
        <v>6514.74</v>
      </c>
      <c r="J80" s="12">
        <f t="shared" ref="J80:J83" si="116">O80+U80+AA80+AH80+AL80+CI80+CL80+CO80+CT80</f>
        <v>2299</v>
      </c>
      <c r="K80" s="39">
        <f t="shared" ref="K80:K83" si="117">I80-J80</f>
        <v>4215.74</v>
      </c>
      <c r="L80" s="39">
        <f t="shared" ref="L80:L83" si="118">M80+AK80+CK80+CN80+CQ80+CR80+CS80+CH80</f>
        <v>6514.74</v>
      </c>
      <c r="M80" s="39">
        <f t="shared" ref="M80:M83" si="119">N80+T80+Z80+AF80+AG80+AJ80</f>
        <v>1827</v>
      </c>
      <c r="N80" s="39"/>
      <c r="O80" s="39">
        <f t="shared" ref="O80:O83" si="120">SUM(P80:R80)</f>
        <v>0</v>
      </c>
      <c r="P80" s="39"/>
      <c r="Q80" s="39"/>
      <c r="R80" s="39"/>
      <c r="S80" s="39">
        <f t="shared" si="90"/>
        <v>0</v>
      </c>
      <c r="T80" s="12">
        <v>1827</v>
      </c>
      <c r="U80" s="45">
        <f t="shared" ref="U80:U83" si="121">SUM(V80:X80)</f>
        <v>1827</v>
      </c>
      <c r="V80" s="45">
        <v>1669</v>
      </c>
      <c r="W80" s="12"/>
      <c r="X80" s="12">
        <v>158</v>
      </c>
      <c r="Y80" s="12">
        <f t="shared" ref="Y80:Y83" si="122">T80-U80</f>
        <v>0</v>
      </c>
      <c r="Z80" s="12"/>
      <c r="AA80" s="45">
        <f t="shared" ref="AA80:AA83" si="123">SUM(AB80:AD80)</f>
        <v>0</v>
      </c>
      <c r="AB80" s="45"/>
      <c r="AC80" s="12"/>
      <c r="AD80" s="12"/>
      <c r="AE80" s="45">
        <f t="shared" ref="AE80:AE83" si="124">Z80-AA80</f>
        <v>0</v>
      </c>
      <c r="AF80" s="12"/>
      <c r="AG80" s="26"/>
      <c r="AH80" s="26"/>
      <c r="AI80" s="12">
        <f t="shared" ref="AI80:AI83" si="125">AG80-AH80</f>
        <v>0</v>
      </c>
      <c r="AJ80" s="12"/>
      <c r="AK80" s="39">
        <v>4687.74</v>
      </c>
      <c r="AL80" s="12">
        <f t="shared" ref="AL80:AL83" si="126">SUM(AM80:CF80)</f>
        <v>472</v>
      </c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>
        <v>472</v>
      </c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12">
        <f t="shared" ref="CG80:CG83" si="127">AK80-AL80</f>
        <v>4215.74</v>
      </c>
      <c r="CH80" s="39"/>
      <c r="CI80" s="39"/>
      <c r="CJ80" s="12">
        <f t="shared" ref="CJ80:CJ83" si="128">CH80-CI80</f>
        <v>0</v>
      </c>
      <c r="CK80" s="12"/>
      <c r="CL80" s="12"/>
      <c r="CM80" s="12">
        <f t="shared" ref="CM80:CM83" si="129">CK80-CL80</f>
        <v>0</v>
      </c>
      <c r="CN80" s="12"/>
      <c r="CO80" s="12"/>
      <c r="CP80" s="12">
        <f t="shared" ref="CP80:CP83" si="130">CN80-CO80</f>
        <v>0</v>
      </c>
      <c r="CQ80" s="12"/>
      <c r="CR80" s="12"/>
      <c r="CS80" s="12"/>
      <c r="CT80" s="12"/>
      <c r="CU80" s="12">
        <f t="shared" ref="CU80:CU83" si="131">CS80-CT80</f>
        <v>0</v>
      </c>
      <c r="CV80" s="12"/>
    </row>
    <row r="81" s="2" customFormat="1" ht="186" customHeight="1" spans="1:100">
      <c r="A81" s="12">
        <v>57</v>
      </c>
      <c r="B81" s="12" t="s">
        <v>314</v>
      </c>
      <c r="C81" s="12" t="s">
        <v>315</v>
      </c>
      <c r="D81" s="12" t="s">
        <v>304</v>
      </c>
      <c r="E81" s="12" t="s">
        <v>89</v>
      </c>
      <c r="F81" s="25" t="s">
        <v>317</v>
      </c>
      <c r="G81" s="12" t="s">
        <v>113</v>
      </c>
      <c r="H81" s="12" t="s">
        <v>183</v>
      </c>
      <c r="I81" s="12">
        <f t="shared" si="115"/>
        <v>8954</v>
      </c>
      <c r="J81" s="12">
        <f t="shared" si="116"/>
        <v>0</v>
      </c>
      <c r="K81" s="39">
        <f t="shared" si="117"/>
        <v>8954</v>
      </c>
      <c r="L81" s="39">
        <f t="shared" si="118"/>
        <v>8954</v>
      </c>
      <c r="M81" s="39">
        <f t="shared" si="119"/>
        <v>0</v>
      </c>
      <c r="N81" s="39"/>
      <c r="O81" s="39">
        <f t="shared" si="120"/>
        <v>0</v>
      </c>
      <c r="P81" s="39"/>
      <c r="Q81" s="39"/>
      <c r="R81" s="39"/>
      <c r="S81" s="39">
        <f t="shared" si="90"/>
        <v>0</v>
      </c>
      <c r="T81" s="12"/>
      <c r="U81" s="45">
        <f t="shared" si="121"/>
        <v>0</v>
      </c>
      <c r="V81" s="45"/>
      <c r="W81" s="12"/>
      <c r="X81" s="12"/>
      <c r="Y81" s="12">
        <f t="shared" si="122"/>
        <v>0</v>
      </c>
      <c r="Z81" s="12"/>
      <c r="AA81" s="45">
        <f t="shared" si="123"/>
        <v>0</v>
      </c>
      <c r="AB81" s="45"/>
      <c r="AC81" s="12"/>
      <c r="AD81" s="12"/>
      <c r="AE81" s="45">
        <f t="shared" si="124"/>
        <v>0</v>
      </c>
      <c r="AF81" s="12"/>
      <c r="AG81" s="26"/>
      <c r="AH81" s="26"/>
      <c r="AI81" s="12">
        <f t="shared" si="125"/>
        <v>0</v>
      </c>
      <c r="AJ81" s="12"/>
      <c r="AK81" s="39">
        <v>8954</v>
      </c>
      <c r="AL81" s="12">
        <f t="shared" si="126"/>
        <v>0</v>
      </c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12">
        <f t="shared" si="127"/>
        <v>8954</v>
      </c>
      <c r="CH81" s="39"/>
      <c r="CI81" s="39"/>
      <c r="CJ81" s="12">
        <f t="shared" si="128"/>
        <v>0</v>
      </c>
      <c r="CK81" s="12"/>
      <c r="CL81" s="12"/>
      <c r="CM81" s="12">
        <f t="shared" si="129"/>
        <v>0</v>
      </c>
      <c r="CN81" s="12"/>
      <c r="CO81" s="12"/>
      <c r="CP81" s="12">
        <f t="shared" si="130"/>
        <v>0</v>
      </c>
      <c r="CQ81" s="12"/>
      <c r="CR81" s="12"/>
      <c r="CS81" s="12"/>
      <c r="CT81" s="12"/>
      <c r="CU81" s="12">
        <f t="shared" si="131"/>
        <v>0</v>
      </c>
      <c r="CV81" s="12"/>
    </row>
    <row r="82" s="2" customFormat="1" ht="98" customHeight="1" spans="1:100">
      <c r="A82" s="12">
        <v>59</v>
      </c>
      <c r="B82" s="12" t="s">
        <v>318</v>
      </c>
      <c r="C82" s="12" t="s">
        <v>319</v>
      </c>
      <c r="D82" s="12" t="s">
        <v>304</v>
      </c>
      <c r="E82" s="12" t="s">
        <v>111</v>
      </c>
      <c r="F82" s="25" t="s">
        <v>320</v>
      </c>
      <c r="G82" s="12" t="s">
        <v>113</v>
      </c>
      <c r="H82" s="12" t="s">
        <v>176</v>
      </c>
      <c r="I82" s="12">
        <f t="shared" si="115"/>
        <v>700</v>
      </c>
      <c r="J82" s="12">
        <f t="shared" si="116"/>
        <v>0</v>
      </c>
      <c r="K82" s="39">
        <f t="shared" si="117"/>
        <v>700</v>
      </c>
      <c r="L82" s="39">
        <f t="shared" si="118"/>
        <v>700</v>
      </c>
      <c r="M82" s="39">
        <f t="shared" si="119"/>
        <v>0</v>
      </c>
      <c r="N82" s="45"/>
      <c r="O82" s="39">
        <f t="shared" si="120"/>
        <v>0</v>
      </c>
      <c r="P82" s="45"/>
      <c r="Q82" s="45"/>
      <c r="R82" s="45"/>
      <c r="S82" s="39">
        <f t="shared" si="90"/>
        <v>0</v>
      </c>
      <c r="T82" s="12"/>
      <c r="U82" s="45">
        <f t="shared" si="121"/>
        <v>0</v>
      </c>
      <c r="V82" s="45"/>
      <c r="W82" s="12"/>
      <c r="X82" s="12"/>
      <c r="Y82" s="12">
        <f t="shared" si="122"/>
        <v>0</v>
      </c>
      <c r="Z82" s="12"/>
      <c r="AA82" s="45">
        <f t="shared" si="123"/>
        <v>0</v>
      </c>
      <c r="AB82" s="45"/>
      <c r="AC82" s="12"/>
      <c r="AD82" s="12"/>
      <c r="AE82" s="45">
        <f t="shared" si="124"/>
        <v>0</v>
      </c>
      <c r="AF82" s="12"/>
      <c r="AG82" s="26"/>
      <c r="AH82" s="26"/>
      <c r="AI82" s="12">
        <f t="shared" si="125"/>
        <v>0</v>
      </c>
      <c r="AJ82" s="12"/>
      <c r="AK82" s="12">
        <v>700</v>
      </c>
      <c r="AL82" s="12">
        <f t="shared" si="126"/>
        <v>0</v>
      </c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>
        <f t="shared" si="127"/>
        <v>700</v>
      </c>
      <c r="CH82" s="12"/>
      <c r="CI82" s="12"/>
      <c r="CJ82" s="12">
        <f t="shared" si="128"/>
        <v>0</v>
      </c>
      <c r="CK82" s="12"/>
      <c r="CL82" s="12"/>
      <c r="CM82" s="12">
        <f t="shared" si="129"/>
        <v>0</v>
      </c>
      <c r="CN82" s="12"/>
      <c r="CO82" s="12"/>
      <c r="CP82" s="12">
        <f t="shared" si="130"/>
        <v>0</v>
      </c>
      <c r="CQ82" s="12"/>
      <c r="CR82" s="12"/>
      <c r="CS82" s="12"/>
      <c r="CT82" s="12"/>
      <c r="CU82" s="12">
        <f t="shared" si="131"/>
        <v>0</v>
      </c>
      <c r="CV82" s="12"/>
    </row>
    <row r="83" s="2" customFormat="1" ht="96.95" customHeight="1" spans="1:100">
      <c r="A83" s="12">
        <v>61</v>
      </c>
      <c r="B83" s="12" t="s">
        <v>321</v>
      </c>
      <c r="C83" s="12" t="s">
        <v>322</v>
      </c>
      <c r="D83" s="12" t="s">
        <v>304</v>
      </c>
      <c r="E83" s="12" t="s">
        <v>89</v>
      </c>
      <c r="F83" s="25" t="s">
        <v>323</v>
      </c>
      <c r="G83" s="12" t="s">
        <v>104</v>
      </c>
      <c r="H83" s="12" t="s">
        <v>183</v>
      </c>
      <c r="I83" s="12">
        <f t="shared" si="115"/>
        <v>2171.6</v>
      </c>
      <c r="J83" s="12">
        <f t="shared" si="116"/>
        <v>2171.6</v>
      </c>
      <c r="K83" s="39">
        <f t="shared" si="117"/>
        <v>0</v>
      </c>
      <c r="L83" s="39">
        <f t="shared" si="118"/>
        <v>2171.6</v>
      </c>
      <c r="M83" s="39">
        <f t="shared" si="119"/>
        <v>2000</v>
      </c>
      <c r="N83" s="45"/>
      <c r="O83" s="39">
        <f t="shared" si="120"/>
        <v>0</v>
      </c>
      <c r="P83" s="45"/>
      <c r="Q83" s="45"/>
      <c r="R83" s="45"/>
      <c r="S83" s="39">
        <f t="shared" si="90"/>
        <v>0</v>
      </c>
      <c r="T83" s="12">
        <v>2000</v>
      </c>
      <c r="U83" s="45">
        <f t="shared" si="121"/>
        <v>2000</v>
      </c>
      <c r="V83" s="45">
        <v>2000</v>
      </c>
      <c r="W83" s="12"/>
      <c r="X83" s="12"/>
      <c r="Y83" s="12">
        <f t="shared" si="122"/>
        <v>0</v>
      </c>
      <c r="Z83" s="12"/>
      <c r="AA83" s="45">
        <f t="shared" si="123"/>
        <v>0</v>
      </c>
      <c r="AB83" s="45"/>
      <c r="AC83" s="12"/>
      <c r="AD83" s="12"/>
      <c r="AE83" s="45">
        <f t="shared" si="124"/>
        <v>0</v>
      </c>
      <c r="AF83" s="12"/>
      <c r="AG83" s="26"/>
      <c r="AH83" s="26"/>
      <c r="AI83" s="12">
        <f t="shared" si="125"/>
        <v>0</v>
      </c>
      <c r="AJ83" s="12"/>
      <c r="AK83" s="12">
        <v>171.6</v>
      </c>
      <c r="AL83" s="12">
        <f t="shared" si="126"/>
        <v>171.6</v>
      </c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75">
        <v>171.6</v>
      </c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>
        <f t="shared" si="127"/>
        <v>0</v>
      </c>
      <c r="CH83" s="12"/>
      <c r="CI83" s="12"/>
      <c r="CJ83" s="12">
        <f t="shared" si="128"/>
        <v>0</v>
      </c>
      <c r="CK83" s="12"/>
      <c r="CL83" s="12"/>
      <c r="CM83" s="12">
        <f t="shared" si="129"/>
        <v>0</v>
      </c>
      <c r="CN83" s="12"/>
      <c r="CO83" s="12"/>
      <c r="CP83" s="12">
        <f t="shared" si="130"/>
        <v>0</v>
      </c>
      <c r="CQ83" s="12"/>
      <c r="CR83" s="12"/>
      <c r="CS83" s="12"/>
      <c r="CT83" s="12"/>
      <c r="CU83" s="12">
        <f t="shared" si="131"/>
        <v>0</v>
      </c>
      <c r="CV83" s="12"/>
    </row>
    <row r="84" s="2" customFormat="1" ht="28" customHeight="1" spans="1:100">
      <c r="A84" s="20" t="s">
        <v>324</v>
      </c>
      <c r="B84" s="20"/>
      <c r="C84" s="20" t="s">
        <v>325</v>
      </c>
      <c r="D84" s="20"/>
      <c r="E84" s="20">
        <v>1</v>
      </c>
      <c r="F84" s="21"/>
      <c r="G84" s="20"/>
      <c r="H84" s="34"/>
      <c r="I84" s="22">
        <f>SUM(I85:I86)</f>
        <v>21000</v>
      </c>
      <c r="J84" s="22">
        <f>SUM(J85:J86)</f>
        <v>0</v>
      </c>
      <c r="K84" s="22">
        <f>SUM(K85:K86)</f>
        <v>21000</v>
      </c>
      <c r="L84" s="22">
        <f t="shared" ref="L84:Z84" si="132">SUM(L85:L86)</f>
        <v>21000</v>
      </c>
      <c r="M84" s="22">
        <f t="shared" si="132"/>
        <v>0</v>
      </c>
      <c r="N84" s="22">
        <f t="shared" si="132"/>
        <v>0</v>
      </c>
      <c r="O84" s="22">
        <f t="shared" si="132"/>
        <v>0</v>
      </c>
      <c r="P84" s="22">
        <f t="shared" si="132"/>
        <v>0</v>
      </c>
      <c r="Q84" s="22">
        <f t="shared" si="132"/>
        <v>0</v>
      </c>
      <c r="R84" s="22">
        <f t="shared" si="132"/>
        <v>0</v>
      </c>
      <c r="S84" s="22">
        <f t="shared" si="132"/>
        <v>0</v>
      </c>
      <c r="T84" s="22">
        <f t="shared" si="132"/>
        <v>0</v>
      </c>
      <c r="U84" s="22">
        <f t="shared" si="132"/>
        <v>0</v>
      </c>
      <c r="V84" s="22">
        <f t="shared" si="132"/>
        <v>0</v>
      </c>
      <c r="W84" s="22">
        <f t="shared" si="132"/>
        <v>0</v>
      </c>
      <c r="X84" s="22">
        <f t="shared" si="132"/>
        <v>0</v>
      </c>
      <c r="Y84" s="22">
        <f t="shared" si="132"/>
        <v>0</v>
      </c>
      <c r="Z84" s="22">
        <f t="shared" si="132"/>
        <v>0</v>
      </c>
      <c r="AA84" s="22">
        <f t="shared" ref="AA84:BN84" si="133">SUM(AA85:AA86)</f>
        <v>0</v>
      </c>
      <c r="AB84" s="22">
        <f t="shared" si="133"/>
        <v>0</v>
      </c>
      <c r="AC84" s="22">
        <f t="shared" si="133"/>
        <v>0</v>
      </c>
      <c r="AD84" s="22">
        <f t="shared" si="133"/>
        <v>0</v>
      </c>
      <c r="AE84" s="22">
        <f t="shared" si="133"/>
        <v>0</v>
      </c>
      <c r="AF84" s="22">
        <f t="shared" si="133"/>
        <v>0</v>
      </c>
      <c r="AG84" s="22">
        <f t="shared" si="133"/>
        <v>0</v>
      </c>
      <c r="AH84" s="22">
        <f t="shared" si="133"/>
        <v>0</v>
      </c>
      <c r="AI84" s="22">
        <f t="shared" si="133"/>
        <v>0</v>
      </c>
      <c r="AJ84" s="22">
        <f t="shared" si="133"/>
        <v>0</v>
      </c>
      <c r="AK84" s="22">
        <f t="shared" si="133"/>
        <v>0</v>
      </c>
      <c r="AL84" s="22">
        <f t="shared" si="133"/>
        <v>0</v>
      </c>
      <c r="AM84" s="22">
        <f t="shared" si="133"/>
        <v>0</v>
      </c>
      <c r="AN84" s="22">
        <f t="shared" si="133"/>
        <v>0</v>
      </c>
      <c r="AO84" s="22">
        <f t="shared" si="133"/>
        <v>0</v>
      </c>
      <c r="AP84" s="22">
        <f t="shared" si="133"/>
        <v>0</v>
      </c>
      <c r="AQ84" s="22">
        <f t="shared" si="133"/>
        <v>0</v>
      </c>
      <c r="AR84" s="22">
        <f t="shared" si="133"/>
        <v>0</v>
      </c>
      <c r="AS84" s="22">
        <f t="shared" si="133"/>
        <v>0</v>
      </c>
      <c r="AT84" s="22">
        <f t="shared" si="133"/>
        <v>0</v>
      </c>
      <c r="AU84" s="22">
        <f t="shared" si="133"/>
        <v>0</v>
      </c>
      <c r="AV84" s="22">
        <f t="shared" si="133"/>
        <v>0</v>
      </c>
      <c r="AW84" s="22">
        <f t="shared" si="133"/>
        <v>0</v>
      </c>
      <c r="AX84" s="22">
        <f t="shared" si="133"/>
        <v>0</v>
      </c>
      <c r="AY84" s="22">
        <f t="shared" si="133"/>
        <v>0</v>
      </c>
      <c r="AZ84" s="22">
        <f t="shared" si="133"/>
        <v>0</v>
      </c>
      <c r="BA84" s="22">
        <f t="shared" si="133"/>
        <v>0</v>
      </c>
      <c r="BB84" s="22">
        <f t="shared" si="133"/>
        <v>0</v>
      </c>
      <c r="BC84" s="22">
        <f t="shared" si="133"/>
        <v>0</v>
      </c>
      <c r="BD84" s="22">
        <f t="shared" si="133"/>
        <v>0</v>
      </c>
      <c r="BE84" s="22">
        <f t="shared" si="133"/>
        <v>0</v>
      </c>
      <c r="BF84" s="22">
        <f t="shared" si="133"/>
        <v>0</v>
      </c>
      <c r="BG84" s="22">
        <f t="shared" si="133"/>
        <v>0</v>
      </c>
      <c r="BH84" s="22">
        <f t="shared" si="133"/>
        <v>0</v>
      </c>
      <c r="BI84" s="22">
        <f t="shared" si="133"/>
        <v>0</v>
      </c>
      <c r="BJ84" s="22">
        <f t="shared" si="133"/>
        <v>0</v>
      </c>
      <c r="BK84" s="22">
        <f t="shared" si="133"/>
        <v>0</v>
      </c>
      <c r="BL84" s="22">
        <f t="shared" si="133"/>
        <v>0</v>
      </c>
      <c r="BM84" s="22">
        <f t="shared" si="133"/>
        <v>0</v>
      </c>
      <c r="BN84" s="22">
        <f t="shared" si="133"/>
        <v>0</v>
      </c>
      <c r="BO84" s="22">
        <f t="shared" ref="BO84:CU84" si="134">SUM(BO85:BO86)</f>
        <v>0</v>
      </c>
      <c r="BP84" s="22">
        <f t="shared" si="134"/>
        <v>0</v>
      </c>
      <c r="BQ84" s="22">
        <f t="shared" si="134"/>
        <v>0</v>
      </c>
      <c r="BR84" s="22">
        <f t="shared" si="134"/>
        <v>0</v>
      </c>
      <c r="BS84" s="22">
        <f t="shared" si="134"/>
        <v>0</v>
      </c>
      <c r="BT84" s="22">
        <f t="shared" si="134"/>
        <v>0</v>
      </c>
      <c r="BU84" s="22">
        <f t="shared" si="134"/>
        <v>0</v>
      </c>
      <c r="BV84" s="22">
        <f t="shared" si="134"/>
        <v>0</v>
      </c>
      <c r="BW84" s="22">
        <f t="shared" si="134"/>
        <v>0</v>
      </c>
      <c r="BX84" s="22">
        <f t="shared" si="134"/>
        <v>0</v>
      </c>
      <c r="BY84" s="22">
        <f t="shared" si="134"/>
        <v>0</v>
      </c>
      <c r="BZ84" s="22">
        <f t="shared" si="134"/>
        <v>0</v>
      </c>
      <c r="CA84" s="22">
        <f t="shared" si="134"/>
        <v>0</v>
      </c>
      <c r="CB84" s="22">
        <f t="shared" si="134"/>
        <v>0</v>
      </c>
      <c r="CC84" s="22">
        <f t="shared" si="134"/>
        <v>0</v>
      </c>
      <c r="CD84" s="22">
        <f t="shared" si="134"/>
        <v>0</v>
      </c>
      <c r="CE84" s="22">
        <f t="shared" si="134"/>
        <v>0</v>
      </c>
      <c r="CF84" s="22">
        <f t="shared" si="134"/>
        <v>0</v>
      </c>
      <c r="CG84" s="22">
        <f t="shared" si="134"/>
        <v>0</v>
      </c>
      <c r="CH84" s="22">
        <f t="shared" si="134"/>
        <v>0</v>
      </c>
      <c r="CI84" s="22">
        <f t="shared" si="134"/>
        <v>0</v>
      </c>
      <c r="CJ84" s="22">
        <f t="shared" si="134"/>
        <v>0</v>
      </c>
      <c r="CK84" s="22">
        <f t="shared" si="134"/>
        <v>0</v>
      </c>
      <c r="CL84" s="22">
        <f t="shared" si="134"/>
        <v>0</v>
      </c>
      <c r="CM84" s="22">
        <f t="shared" si="134"/>
        <v>0</v>
      </c>
      <c r="CN84" s="22">
        <f t="shared" si="134"/>
        <v>21000</v>
      </c>
      <c r="CO84" s="22">
        <f t="shared" si="134"/>
        <v>0</v>
      </c>
      <c r="CP84" s="22">
        <f t="shared" si="134"/>
        <v>21000</v>
      </c>
      <c r="CQ84" s="22">
        <f t="shared" si="134"/>
        <v>0</v>
      </c>
      <c r="CR84" s="22">
        <f t="shared" si="134"/>
        <v>0</v>
      </c>
      <c r="CS84" s="22">
        <f t="shared" si="134"/>
        <v>0</v>
      </c>
      <c r="CT84" s="22">
        <f t="shared" si="134"/>
        <v>0</v>
      </c>
      <c r="CU84" s="22">
        <f t="shared" si="134"/>
        <v>0</v>
      </c>
      <c r="CV84" s="20"/>
    </row>
    <row r="85" s="2" customFormat="1" ht="120" customHeight="1" spans="1:100">
      <c r="A85" s="12">
        <v>62</v>
      </c>
      <c r="B85" s="12" t="s">
        <v>326</v>
      </c>
      <c r="C85" s="81" t="s">
        <v>327</v>
      </c>
      <c r="D85" s="12" t="s">
        <v>328</v>
      </c>
      <c r="E85" s="12" t="s">
        <v>135</v>
      </c>
      <c r="F85" s="25" t="s">
        <v>329</v>
      </c>
      <c r="G85" s="82" t="s">
        <v>330</v>
      </c>
      <c r="H85" s="82" t="s">
        <v>331</v>
      </c>
      <c r="I85" s="12">
        <f t="shared" ref="I85:I89" si="135">N85+T85+Z85+AF85+AG85+AJ85+AK85+CK85+CN85+CQ85+CR85+CS85+CH85</f>
        <v>12000</v>
      </c>
      <c r="J85" s="12">
        <f t="shared" ref="J85:J89" si="136">O85+U85+AA85+AH85+AL85+CI85+CL85+CO85+CT85</f>
        <v>0</v>
      </c>
      <c r="K85" s="39">
        <f t="shared" ref="K85:K89" si="137">I85-J85</f>
        <v>12000</v>
      </c>
      <c r="L85" s="39">
        <f t="shared" ref="L85:L89" si="138">M85+AK85+CK85+CN85+CQ85+CR85+CS85+CH85</f>
        <v>12000</v>
      </c>
      <c r="M85" s="39"/>
      <c r="N85" s="45"/>
      <c r="O85" s="39">
        <f t="shared" ref="O85:O89" si="139">SUM(P85:R85)</f>
        <v>0</v>
      </c>
      <c r="P85" s="45"/>
      <c r="Q85" s="45"/>
      <c r="R85" s="45"/>
      <c r="S85" s="39">
        <f t="shared" ref="S85:S89" si="140">N85-O85</f>
        <v>0</v>
      </c>
      <c r="T85" s="45"/>
      <c r="U85" s="45">
        <f t="shared" ref="U85:U89" si="141">SUM(V85:X85)</f>
        <v>0</v>
      </c>
      <c r="V85" s="45"/>
      <c r="W85" s="45"/>
      <c r="X85" s="45"/>
      <c r="Y85" s="12">
        <f t="shared" ref="Y85:Y89" si="142">T85-U85</f>
        <v>0</v>
      </c>
      <c r="Z85" s="45"/>
      <c r="AA85" s="45">
        <f t="shared" ref="AA85:AA89" si="143">SUM(AB85:AD85)</f>
        <v>0</v>
      </c>
      <c r="AB85" s="45"/>
      <c r="AC85" s="45"/>
      <c r="AD85" s="45"/>
      <c r="AE85" s="45">
        <f t="shared" ref="AE85:AE89" si="144">Z85-AA85</f>
        <v>0</v>
      </c>
      <c r="AF85" s="45"/>
      <c r="AG85" s="69"/>
      <c r="AH85" s="69"/>
      <c r="AI85" s="12">
        <f t="shared" ref="AI85:AI89" si="145">AG85-AH85</f>
        <v>0</v>
      </c>
      <c r="AJ85" s="45"/>
      <c r="AK85" s="12"/>
      <c r="AL85" s="12">
        <f t="shared" ref="AL85:AL89" si="146">SUM(AM85:CF85)</f>
        <v>0</v>
      </c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>
        <f t="shared" ref="CG85:CG89" si="147">AK85-AL85</f>
        <v>0</v>
      </c>
      <c r="CH85" s="12"/>
      <c r="CI85" s="12"/>
      <c r="CJ85" s="12">
        <f t="shared" ref="CJ85:CJ89" si="148">CH85-CI85</f>
        <v>0</v>
      </c>
      <c r="CK85" s="12"/>
      <c r="CL85" s="12"/>
      <c r="CM85" s="12">
        <f t="shared" ref="CM85:CM89" si="149">CK85-CL85</f>
        <v>0</v>
      </c>
      <c r="CN85" s="12">
        <v>12000</v>
      </c>
      <c r="CO85" s="12"/>
      <c r="CP85" s="12">
        <f t="shared" ref="CP85:CP89" si="150">CN85-CO85</f>
        <v>12000</v>
      </c>
      <c r="CQ85" s="12"/>
      <c r="CR85" s="12"/>
      <c r="CS85" s="12"/>
      <c r="CT85" s="12"/>
      <c r="CU85" s="12">
        <f t="shared" ref="CU85:CU89" si="151">CS85-CT85</f>
        <v>0</v>
      </c>
      <c r="CV85" s="12"/>
    </row>
    <row r="86" s="2" customFormat="1" ht="120" customHeight="1" spans="1:100">
      <c r="A86" s="12">
        <v>63</v>
      </c>
      <c r="B86" s="12" t="s">
        <v>332</v>
      </c>
      <c r="C86" s="81" t="s">
        <v>333</v>
      </c>
      <c r="D86" s="12" t="s">
        <v>328</v>
      </c>
      <c r="E86" s="12" t="s">
        <v>135</v>
      </c>
      <c r="F86" s="25" t="s">
        <v>334</v>
      </c>
      <c r="G86" s="82" t="s">
        <v>335</v>
      </c>
      <c r="H86" s="82" t="s">
        <v>336</v>
      </c>
      <c r="I86" s="12">
        <f t="shared" si="135"/>
        <v>9000</v>
      </c>
      <c r="J86" s="12">
        <f t="shared" si="136"/>
        <v>0</v>
      </c>
      <c r="K86" s="39">
        <f t="shared" si="137"/>
        <v>9000</v>
      </c>
      <c r="L86" s="39">
        <f t="shared" si="138"/>
        <v>9000</v>
      </c>
      <c r="M86" s="39"/>
      <c r="N86" s="45"/>
      <c r="O86" s="39"/>
      <c r="P86" s="45"/>
      <c r="Q86" s="45"/>
      <c r="R86" s="45"/>
      <c r="S86" s="39"/>
      <c r="T86" s="45"/>
      <c r="U86" s="45"/>
      <c r="V86" s="45"/>
      <c r="W86" s="45"/>
      <c r="X86" s="45"/>
      <c r="Y86" s="12"/>
      <c r="Z86" s="45"/>
      <c r="AA86" s="45"/>
      <c r="AB86" s="45"/>
      <c r="AC86" s="45"/>
      <c r="AD86" s="45"/>
      <c r="AE86" s="45"/>
      <c r="AF86" s="45"/>
      <c r="AG86" s="69"/>
      <c r="AH86" s="69"/>
      <c r="AI86" s="12"/>
      <c r="AJ86" s="45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>
        <v>9000</v>
      </c>
      <c r="CO86" s="12"/>
      <c r="CP86" s="12">
        <f t="shared" si="150"/>
        <v>9000</v>
      </c>
      <c r="CQ86" s="12"/>
      <c r="CR86" s="12"/>
      <c r="CS86" s="12"/>
      <c r="CT86" s="12"/>
      <c r="CU86" s="12"/>
      <c r="CV86" s="12"/>
    </row>
    <row r="87" s="2" customFormat="1" customHeight="1" spans="1:100">
      <c r="A87" s="20" t="s">
        <v>337</v>
      </c>
      <c r="B87" s="20"/>
      <c r="C87" s="20" t="s">
        <v>338</v>
      </c>
      <c r="D87" s="20"/>
      <c r="E87" s="20">
        <v>2</v>
      </c>
      <c r="F87" s="21"/>
      <c r="G87" s="20"/>
      <c r="H87" s="34"/>
      <c r="I87" s="22">
        <f t="shared" ref="I87:K87" si="152">SUM(I88:I89)</f>
        <v>1184.126</v>
      </c>
      <c r="J87" s="22">
        <f t="shared" si="152"/>
        <v>1184.126</v>
      </c>
      <c r="K87" s="22">
        <f t="shared" si="152"/>
        <v>0</v>
      </c>
      <c r="L87" s="22">
        <f t="shared" ref="L87:Z87" si="153">SUM(L88:L89)</f>
        <v>1184.126</v>
      </c>
      <c r="M87" s="22">
        <f t="shared" si="153"/>
        <v>1184.126</v>
      </c>
      <c r="N87" s="22">
        <f t="shared" si="153"/>
        <v>1184.126</v>
      </c>
      <c r="O87" s="22">
        <f t="shared" si="153"/>
        <v>1184.126</v>
      </c>
      <c r="P87" s="22">
        <f t="shared" si="153"/>
        <v>1184.126</v>
      </c>
      <c r="Q87" s="22">
        <f t="shared" si="153"/>
        <v>0</v>
      </c>
      <c r="R87" s="22">
        <f t="shared" si="153"/>
        <v>0</v>
      </c>
      <c r="S87" s="22">
        <f t="shared" si="153"/>
        <v>0</v>
      </c>
      <c r="T87" s="22">
        <f t="shared" si="153"/>
        <v>0</v>
      </c>
      <c r="U87" s="58">
        <f t="shared" si="153"/>
        <v>0</v>
      </c>
      <c r="V87" s="58">
        <f t="shared" si="153"/>
        <v>0</v>
      </c>
      <c r="W87" s="22">
        <f t="shared" si="153"/>
        <v>0</v>
      </c>
      <c r="X87" s="22">
        <f t="shared" si="153"/>
        <v>0</v>
      </c>
      <c r="Y87" s="22">
        <f t="shared" si="153"/>
        <v>0</v>
      </c>
      <c r="Z87" s="22">
        <f t="shared" si="153"/>
        <v>0</v>
      </c>
      <c r="AA87" s="58">
        <f t="shared" ref="AA87:BW87" si="154">SUM(AA88:AA89)</f>
        <v>0</v>
      </c>
      <c r="AB87" s="58">
        <f t="shared" si="154"/>
        <v>0</v>
      </c>
      <c r="AC87" s="22">
        <f t="shared" si="154"/>
        <v>0</v>
      </c>
      <c r="AD87" s="22">
        <f t="shared" si="154"/>
        <v>0</v>
      </c>
      <c r="AE87" s="22">
        <f t="shared" si="154"/>
        <v>0</v>
      </c>
      <c r="AF87" s="22">
        <f t="shared" si="154"/>
        <v>0</v>
      </c>
      <c r="AG87" s="22">
        <f t="shared" si="154"/>
        <v>0</v>
      </c>
      <c r="AH87" s="22">
        <f t="shared" si="154"/>
        <v>0</v>
      </c>
      <c r="AI87" s="22">
        <f t="shared" si="154"/>
        <v>0</v>
      </c>
      <c r="AJ87" s="22">
        <f t="shared" si="154"/>
        <v>0</v>
      </c>
      <c r="AK87" s="22">
        <f t="shared" si="154"/>
        <v>0</v>
      </c>
      <c r="AL87" s="22">
        <f t="shared" si="154"/>
        <v>0</v>
      </c>
      <c r="AM87" s="22">
        <f t="shared" si="154"/>
        <v>0</v>
      </c>
      <c r="AN87" s="22">
        <f t="shared" si="154"/>
        <v>0</v>
      </c>
      <c r="AO87" s="22">
        <f t="shared" si="154"/>
        <v>0</v>
      </c>
      <c r="AP87" s="22">
        <f t="shared" si="154"/>
        <v>0</v>
      </c>
      <c r="AQ87" s="22">
        <f t="shared" si="154"/>
        <v>0</v>
      </c>
      <c r="AR87" s="22">
        <f t="shared" si="154"/>
        <v>0</v>
      </c>
      <c r="AS87" s="22">
        <f t="shared" si="154"/>
        <v>0</v>
      </c>
      <c r="AT87" s="22">
        <f t="shared" si="154"/>
        <v>0</v>
      </c>
      <c r="AU87" s="22">
        <f t="shared" si="154"/>
        <v>0</v>
      </c>
      <c r="AV87" s="22">
        <f t="shared" si="154"/>
        <v>0</v>
      </c>
      <c r="AW87" s="22">
        <f t="shared" si="154"/>
        <v>0</v>
      </c>
      <c r="AX87" s="22">
        <f t="shared" si="154"/>
        <v>0</v>
      </c>
      <c r="AY87" s="22">
        <f t="shared" si="154"/>
        <v>0</v>
      </c>
      <c r="AZ87" s="22">
        <f t="shared" si="154"/>
        <v>0</v>
      </c>
      <c r="BA87" s="22">
        <f t="shared" si="154"/>
        <v>0</v>
      </c>
      <c r="BB87" s="22">
        <f t="shared" si="154"/>
        <v>0</v>
      </c>
      <c r="BC87" s="22">
        <f t="shared" si="154"/>
        <v>0</v>
      </c>
      <c r="BD87" s="22">
        <f t="shared" si="154"/>
        <v>0</v>
      </c>
      <c r="BE87" s="22">
        <f t="shared" si="154"/>
        <v>0</v>
      </c>
      <c r="BF87" s="22">
        <f t="shared" si="154"/>
        <v>0</v>
      </c>
      <c r="BG87" s="22">
        <f t="shared" si="154"/>
        <v>0</v>
      </c>
      <c r="BH87" s="22">
        <f t="shared" si="154"/>
        <v>0</v>
      </c>
      <c r="BI87" s="22">
        <f t="shared" si="154"/>
        <v>0</v>
      </c>
      <c r="BJ87" s="22">
        <f t="shared" si="154"/>
        <v>0</v>
      </c>
      <c r="BK87" s="22">
        <f t="shared" si="154"/>
        <v>0</v>
      </c>
      <c r="BL87" s="22">
        <f t="shared" si="154"/>
        <v>0</v>
      </c>
      <c r="BM87" s="22">
        <f t="shared" si="154"/>
        <v>0</v>
      </c>
      <c r="BN87" s="22">
        <f t="shared" si="154"/>
        <v>0</v>
      </c>
      <c r="BO87" s="22">
        <f t="shared" si="154"/>
        <v>0</v>
      </c>
      <c r="BP87" s="22">
        <f t="shared" si="154"/>
        <v>0</v>
      </c>
      <c r="BQ87" s="22">
        <f t="shared" si="154"/>
        <v>0</v>
      </c>
      <c r="BR87" s="22">
        <f t="shared" si="154"/>
        <v>0</v>
      </c>
      <c r="BS87" s="22">
        <f t="shared" si="154"/>
        <v>0</v>
      </c>
      <c r="BT87" s="22">
        <f t="shared" si="154"/>
        <v>0</v>
      </c>
      <c r="BU87" s="22">
        <f t="shared" si="154"/>
        <v>0</v>
      </c>
      <c r="BV87" s="22">
        <f t="shared" si="154"/>
        <v>0</v>
      </c>
      <c r="BW87" s="22">
        <f t="shared" si="154"/>
        <v>0</v>
      </c>
      <c r="BX87" s="22">
        <f t="shared" ref="BX87:CU87" si="155">SUM(BX88:BX89)</f>
        <v>0</v>
      </c>
      <c r="BY87" s="22">
        <f t="shared" si="155"/>
        <v>0</v>
      </c>
      <c r="BZ87" s="22">
        <f t="shared" si="155"/>
        <v>0</v>
      </c>
      <c r="CA87" s="22">
        <f t="shared" si="155"/>
        <v>0</v>
      </c>
      <c r="CB87" s="22">
        <f t="shared" si="155"/>
        <v>0</v>
      </c>
      <c r="CC87" s="22">
        <f t="shared" si="155"/>
        <v>0</v>
      </c>
      <c r="CD87" s="22">
        <f t="shared" si="155"/>
        <v>0</v>
      </c>
      <c r="CE87" s="22">
        <f t="shared" si="155"/>
        <v>0</v>
      </c>
      <c r="CF87" s="22">
        <f t="shared" si="155"/>
        <v>0</v>
      </c>
      <c r="CG87" s="22">
        <f t="shared" si="155"/>
        <v>0</v>
      </c>
      <c r="CH87" s="22">
        <f t="shared" si="155"/>
        <v>0</v>
      </c>
      <c r="CI87" s="22">
        <f t="shared" si="155"/>
        <v>0</v>
      </c>
      <c r="CJ87" s="22">
        <f t="shared" si="155"/>
        <v>0</v>
      </c>
      <c r="CK87" s="22">
        <f t="shared" si="155"/>
        <v>0</v>
      </c>
      <c r="CL87" s="22">
        <f t="shared" si="155"/>
        <v>0</v>
      </c>
      <c r="CM87" s="22">
        <f t="shared" si="155"/>
        <v>0</v>
      </c>
      <c r="CN87" s="22">
        <f t="shared" si="155"/>
        <v>0</v>
      </c>
      <c r="CO87" s="22">
        <f t="shared" si="155"/>
        <v>0</v>
      </c>
      <c r="CP87" s="22">
        <f t="shared" si="155"/>
        <v>0</v>
      </c>
      <c r="CQ87" s="22">
        <f t="shared" si="155"/>
        <v>0</v>
      </c>
      <c r="CR87" s="22">
        <f t="shared" si="155"/>
        <v>0</v>
      </c>
      <c r="CS87" s="22">
        <f t="shared" si="155"/>
        <v>0</v>
      </c>
      <c r="CT87" s="22">
        <f t="shared" si="155"/>
        <v>0</v>
      </c>
      <c r="CU87" s="22">
        <f t="shared" si="155"/>
        <v>0</v>
      </c>
      <c r="CV87" s="20"/>
    </row>
    <row r="88" s="2" customFormat="1" ht="128" customHeight="1" spans="1:100">
      <c r="A88" s="12">
        <v>63</v>
      </c>
      <c r="B88" s="12" t="s">
        <v>339</v>
      </c>
      <c r="C88" s="12" t="s">
        <v>340</v>
      </c>
      <c r="D88" s="12" t="s">
        <v>338</v>
      </c>
      <c r="E88" s="12" t="s">
        <v>89</v>
      </c>
      <c r="F88" s="25" t="s">
        <v>341</v>
      </c>
      <c r="G88" s="12" t="s">
        <v>113</v>
      </c>
      <c r="H88" s="12" t="s">
        <v>183</v>
      </c>
      <c r="I88" s="12">
        <f t="shared" si="135"/>
        <v>79.526</v>
      </c>
      <c r="J88" s="12">
        <f t="shared" si="136"/>
        <v>79.526</v>
      </c>
      <c r="K88" s="39">
        <f t="shared" si="137"/>
        <v>0</v>
      </c>
      <c r="L88" s="39">
        <f t="shared" si="138"/>
        <v>79.526</v>
      </c>
      <c r="M88" s="39">
        <f t="shared" ref="M88:M92" si="156">N88+T88+Z88+AF88+AG88+AJ88</f>
        <v>79.526</v>
      </c>
      <c r="N88" s="43">
        <v>79.526</v>
      </c>
      <c r="O88" s="39">
        <f t="shared" si="139"/>
        <v>79.526</v>
      </c>
      <c r="P88" s="43">
        <v>79.526</v>
      </c>
      <c r="Q88" s="43"/>
      <c r="R88" s="43"/>
      <c r="S88" s="39">
        <f t="shared" si="140"/>
        <v>0</v>
      </c>
      <c r="T88" s="12"/>
      <c r="U88" s="45">
        <f t="shared" si="141"/>
        <v>0</v>
      </c>
      <c r="V88" s="45"/>
      <c r="W88" s="12"/>
      <c r="X88" s="12"/>
      <c r="Y88" s="12">
        <f t="shared" si="142"/>
        <v>0</v>
      </c>
      <c r="Z88" s="12"/>
      <c r="AA88" s="45">
        <f t="shared" si="143"/>
        <v>0</v>
      </c>
      <c r="AB88" s="45"/>
      <c r="AC88" s="12"/>
      <c r="AD88" s="12"/>
      <c r="AE88" s="45">
        <f t="shared" si="144"/>
        <v>0</v>
      </c>
      <c r="AF88" s="12"/>
      <c r="AG88" s="26"/>
      <c r="AH88" s="26"/>
      <c r="AI88" s="12">
        <f t="shared" si="145"/>
        <v>0</v>
      </c>
      <c r="AJ88" s="12"/>
      <c r="AK88" s="12"/>
      <c r="AL88" s="12">
        <f t="shared" si="146"/>
        <v>0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>
        <f t="shared" si="147"/>
        <v>0</v>
      </c>
      <c r="CH88" s="12"/>
      <c r="CI88" s="12"/>
      <c r="CJ88" s="12">
        <f t="shared" si="148"/>
        <v>0</v>
      </c>
      <c r="CK88" s="12"/>
      <c r="CL88" s="12"/>
      <c r="CM88" s="12">
        <f t="shared" si="149"/>
        <v>0</v>
      </c>
      <c r="CN88" s="12"/>
      <c r="CO88" s="12"/>
      <c r="CP88" s="12">
        <f t="shared" si="150"/>
        <v>0</v>
      </c>
      <c r="CQ88" s="12"/>
      <c r="CR88" s="12"/>
      <c r="CS88" s="12"/>
      <c r="CT88" s="12"/>
      <c r="CU88" s="12">
        <f t="shared" si="151"/>
        <v>0</v>
      </c>
      <c r="CV88" s="12"/>
    </row>
    <row r="89" s="2" customFormat="1" ht="121" customHeight="1" spans="1:100">
      <c r="A89" s="12">
        <v>64</v>
      </c>
      <c r="B89" s="12" t="s">
        <v>342</v>
      </c>
      <c r="C89" s="12" t="s">
        <v>343</v>
      </c>
      <c r="D89" s="12" t="s">
        <v>338</v>
      </c>
      <c r="E89" s="12" t="s">
        <v>89</v>
      </c>
      <c r="F89" s="25" t="s">
        <v>344</v>
      </c>
      <c r="G89" s="12" t="s">
        <v>113</v>
      </c>
      <c r="H89" s="12" t="s">
        <v>129</v>
      </c>
      <c r="I89" s="12">
        <f t="shared" si="135"/>
        <v>1104.6</v>
      </c>
      <c r="J89" s="12">
        <f t="shared" si="136"/>
        <v>1104.6</v>
      </c>
      <c r="K89" s="39">
        <f t="shared" si="137"/>
        <v>0</v>
      </c>
      <c r="L89" s="39">
        <f t="shared" si="138"/>
        <v>1104.6</v>
      </c>
      <c r="M89" s="39">
        <f t="shared" si="156"/>
        <v>1104.6</v>
      </c>
      <c r="N89" s="44">
        <v>1104.6</v>
      </c>
      <c r="O89" s="39">
        <f t="shared" si="139"/>
        <v>1104.6</v>
      </c>
      <c r="P89" s="44">
        <v>1104.6</v>
      </c>
      <c r="Q89" s="44"/>
      <c r="R89" s="44"/>
      <c r="S89" s="39">
        <f t="shared" si="140"/>
        <v>0</v>
      </c>
      <c r="T89" s="12"/>
      <c r="U89" s="45">
        <f t="shared" si="141"/>
        <v>0</v>
      </c>
      <c r="V89" s="45"/>
      <c r="W89" s="12"/>
      <c r="X89" s="12"/>
      <c r="Y89" s="12">
        <f t="shared" si="142"/>
        <v>0</v>
      </c>
      <c r="Z89" s="12"/>
      <c r="AA89" s="45">
        <f t="shared" si="143"/>
        <v>0</v>
      </c>
      <c r="AB89" s="45"/>
      <c r="AC89" s="12"/>
      <c r="AD89" s="12"/>
      <c r="AE89" s="45">
        <f t="shared" si="144"/>
        <v>0</v>
      </c>
      <c r="AF89" s="12"/>
      <c r="AG89" s="26"/>
      <c r="AH89" s="26"/>
      <c r="AI89" s="12">
        <f t="shared" si="145"/>
        <v>0</v>
      </c>
      <c r="AJ89" s="12"/>
      <c r="AK89" s="12"/>
      <c r="AL89" s="12">
        <f t="shared" si="146"/>
        <v>0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>
        <f t="shared" si="147"/>
        <v>0</v>
      </c>
      <c r="CH89" s="12"/>
      <c r="CI89" s="12"/>
      <c r="CJ89" s="12">
        <f t="shared" si="148"/>
        <v>0</v>
      </c>
      <c r="CK89" s="12"/>
      <c r="CL89" s="12"/>
      <c r="CM89" s="12">
        <f t="shared" si="149"/>
        <v>0</v>
      </c>
      <c r="CN89" s="12"/>
      <c r="CO89" s="12"/>
      <c r="CP89" s="12">
        <f t="shared" si="150"/>
        <v>0</v>
      </c>
      <c r="CQ89" s="12"/>
      <c r="CR89" s="12"/>
      <c r="CS89" s="12"/>
      <c r="CT89" s="12"/>
      <c r="CU89" s="12">
        <f t="shared" si="151"/>
        <v>0</v>
      </c>
      <c r="CV89" s="12"/>
    </row>
    <row r="90" s="2" customFormat="1" customHeight="1" spans="1:100">
      <c r="A90" s="20" t="s">
        <v>345</v>
      </c>
      <c r="B90" s="20"/>
      <c r="C90" s="20" t="s">
        <v>346</v>
      </c>
      <c r="D90" s="20"/>
      <c r="E90" s="20">
        <v>2</v>
      </c>
      <c r="F90" s="21"/>
      <c r="G90" s="20"/>
      <c r="H90" s="34"/>
      <c r="I90" s="58">
        <f t="shared" ref="I90:K90" si="157">I92+I91</f>
        <v>935</v>
      </c>
      <c r="J90" s="58">
        <f t="shared" si="157"/>
        <v>440</v>
      </c>
      <c r="K90" s="22">
        <f t="shared" si="157"/>
        <v>495</v>
      </c>
      <c r="L90" s="58">
        <f t="shared" ref="L90:Z90" si="158">L92+L91</f>
        <v>935</v>
      </c>
      <c r="M90" s="58">
        <f t="shared" si="158"/>
        <v>300</v>
      </c>
      <c r="N90" s="58">
        <f t="shared" si="158"/>
        <v>300</v>
      </c>
      <c r="O90" s="58">
        <f t="shared" si="158"/>
        <v>300</v>
      </c>
      <c r="P90" s="58">
        <f t="shared" si="158"/>
        <v>300</v>
      </c>
      <c r="Q90" s="58">
        <f t="shared" si="158"/>
        <v>0</v>
      </c>
      <c r="R90" s="58">
        <f t="shared" si="158"/>
        <v>0</v>
      </c>
      <c r="S90" s="58">
        <f t="shared" si="158"/>
        <v>0</v>
      </c>
      <c r="T90" s="58">
        <f t="shared" si="158"/>
        <v>0</v>
      </c>
      <c r="U90" s="58">
        <f t="shared" si="158"/>
        <v>0</v>
      </c>
      <c r="V90" s="58">
        <f t="shared" si="158"/>
        <v>0</v>
      </c>
      <c r="W90" s="58">
        <f t="shared" si="158"/>
        <v>0</v>
      </c>
      <c r="X90" s="58">
        <f t="shared" si="158"/>
        <v>0</v>
      </c>
      <c r="Y90" s="58">
        <f t="shared" si="158"/>
        <v>0</v>
      </c>
      <c r="Z90" s="58">
        <f t="shared" si="158"/>
        <v>0</v>
      </c>
      <c r="AA90" s="58">
        <f t="shared" ref="AA90:BS90" si="159">AA92+AA91</f>
        <v>0</v>
      </c>
      <c r="AB90" s="58">
        <f t="shared" si="159"/>
        <v>0</v>
      </c>
      <c r="AC90" s="58">
        <f t="shared" si="159"/>
        <v>0</v>
      </c>
      <c r="AD90" s="58">
        <f t="shared" si="159"/>
        <v>0</v>
      </c>
      <c r="AE90" s="58">
        <f t="shared" si="159"/>
        <v>0</v>
      </c>
      <c r="AF90" s="58">
        <f t="shared" si="159"/>
        <v>0</v>
      </c>
      <c r="AG90" s="58">
        <f t="shared" si="159"/>
        <v>0</v>
      </c>
      <c r="AH90" s="58">
        <f t="shared" si="159"/>
        <v>0</v>
      </c>
      <c r="AI90" s="58">
        <f t="shared" si="159"/>
        <v>0</v>
      </c>
      <c r="AJ90" s="58">
        <f t="shared" si="159"/>
        <v>0</v>
      </c>
      <c r="AK90" s="58">
        <f t="shared" si="159"/>
        <v>635</v>
      </c>
      <c r="AL90" s="58">
        <f t="shared" si="159"/>
        <v>140</v>
      </c>
      <c r="AM90" s="58">
        <f t="shared" si="159"/>
        <v>0</v>
      </c>
      <c r="AN90" s="58">
        <f t="shared" si="159"/>
        <v>0</v>
      </c>
      <c r="AO90" s="58">
        <f t="shared" si="159"/>
        <v>0</v>
      </c>
      <c r="AP90" s="58">
        <f t="shared" si="159"/>
        <v>0</v>
      </c>
      <c r="AQ90" s="58">
        <f t="shared" si="159"/>
        <v>0</v>
      </c>
      <c r="AR90" s="58">
        <f t="shared" si="159"/>
        <v>0</v>
      </c>
      <c r="AS90" s="58">
        <f t="shared" si="159"/>
        <v>0</v>
      </c>
      <c r="AT90" s="58">
        <f t="shared" si="159"/>
        <v>0</v>
      </c>
      <c r="AU90" s="58">
        <f t="shared" si="159"/>
        <v>0</v>
      </c>
      <c r="AV90" s="58">
        <f t="shared" si="159"/>
        <v>0</v>
      </c>
      <c r="AW90" s="58">
        <f t="shared" si="159"/>
        <v>0</v>
      </c>
      <c r="AX90" s="58">
        <f t="shared" si="159"/>
        <v>0</v>
      </c>
      <c r="AY90" s="58">
        <f t="shared" si="159"/>
        <v>0</v>
      </c>
      <c r="AZ90" s="58">
        <f t="shared" si="159"/>
        <v>0</v>
      </c>
      <c r="BA90" s="58">
        <f t="shared" si="159"/>
        <v>140</v>
      </c>
      <c r="BB90" s="58">
        <f t="shared" si="159"/>
        <v>0</v>
      </c>
      <c r="BC90" s="58">
        <f t="shared" si="159"/>
        <v>0</v>
      </c>
      <c r="BD90" s="58">
        <f t="shared" si="159"/>
        <v>0</v>
      </c>
      <c r="BE90" s="58">
        <f t="shared" si="159"/>
        <v>0</v>
      </c>
      <c r="BF90" s="58">
        <f t="shared" si="159"/>
        <v>0</v>
      </c>
      <c r="BG90" s="58">
        <f t="shared" si="159"/>
        <v>0</v>
      </c>
      <c r="BH90" s="58">
        <f t="shared" si="159"/>
        <v>0</v>
      </c>
      <c r="BI90" s="58">
        <f t="shared" si="159"/>
        <v>0</v>
      </c>
      <c r="BJ90" s="58">
        <f t="shared" si="159"/>
        <v>0</v>
      </c>
      <c r="BK90" s="58">
        <f t="shared" si="159"/>
        <v>0</v>
      </c>
      <c r="BL90" s="58">
        <f t="shared" si="159"/>
        <v>0</v>
      </c>
      <c r="BM90" s="58">
        <f t="shared" si="159"/>
        <v>0</v>
      </c>
      <c r="BN90" s="58">
        <f t="shared" si="159"/>
        <v>0</v>
      </c>
      <c r="BO90" s="58">
        <f t="shared" si="159"/>
        <v>0</v>
      </c>
      <c r="BP90" s="58">
        <f t="shared" si="159"/>
        <v>0</v>
      </c>
      <c r="BQ90" s="58">
        <f t="shared" si="159"/>
        <v>0</v>
      </c>
      <c r="BR90" s="58">
        <f t="shared" si="159"/>
        <v>0</v>
      </c>
      <c r="BS90" s="58">
        <f t="shared" si="159"/>
        <v>0</v>
      </c>
      <c r="BT90" s="58">
        <f t="shared" ref="BT90:CU90" si="160">BT92+BT91</f>
        <v>0</v>
      </c>
      <c r="BU90" s="58">
        <f t="shared" si="160"/>
        <v>0</v>
      </c>
      <c r="BV90" s="58">
        <f t="shared" si="160"/>
        <v>0</v>
      </c>
      <c r="BW90" s="58">
        <f t="shared" si="160"/>
        <v>0</v>
      </c>
      <c r="BX90" s="58">
        <f t="shared" si="160"/>
        <v>0</v>
      </c>
      <c r="BY90" s="58">
        <f t="shared" si="160"/>
        <v>0</v>
      </c>
      <c r="BZ90" s="58">
        <f t="shared" si="160"/>
        <v>0</v>
      </c>
      <c r="CA90" s="58">
        <f t="shared" si="160"/>
        <v>0</v>
      </c>
      <c r="CB90" s="58">
        <f t="shared" si="160"/>
        <v>0</v>
      </c>
      <c r="CC90" s="58">
        <f t="shared" si="160"/>
        <v>0</v>
      </c>
      <c r="CD90" s="58">
        <f t="shared" si="160"/>
        <v>0</v>
      </c>
      <c r="CE90" s="58">
        <f t="shared" si="160"/>
        <v>0</v>
      </c>
      <c r="CF90" s="58">
        <f t="shared" si="160"/>
        <v>0</v>
      </c>
      <c r="CG90" s="58">
        <f t="shared" si="160"/>
        <v>495</v>
      </c>
      <c r="CH90" s="58">
        <f t="shared" si="160"/>
        <v>0</v>
      </c>
      <c r="CI90" s="58">
        <f t="shared" si="160"/>
        <v>0</v>
      </c>
      <c r="CJ90" s="58">
        <f t="shared" si="160"/>
        <v>0</v>
      </c>
      <c r="CK90" s="58">
        <f t="shared" si="160"/>
        <v>0</v>
      </c>
      <c r="CL90" s="58">
        <f t="shared" si="160"/>
        <v>0</v>
      </c>
      <c r="CM90" s="58">
        <f t="shared" si="160"/>
        <v>0</v>
      </c>
      <c r="CN90" s="58">
        <f t="shared" si="160"/>
        <v>0</v>
      </c>
      <c r="CO90" s="58">
        <f t="shared" si="160"/>
        <v>0</v>
      </c>
      <c r="CP90" s="58">
        <f t="shared" si="160"/>
        <v>0</v>
      </c>
      <c r="CQ90" s="58">
        <f t="shared" si="160"/>
        <v>0</v>
      </c>
      <c r="CR90" s="58">
        <f t="shared" si="160"/>
        <v>0</v>
      </c>
      <c r="CS90" s="58">
        <f t="shared" si="160"/>
        <v>0</v>
      </c>
      <c r="CT90" s="58">
        <f t="shared" si="160"/>
        <v>0</v>
      </c>
      <c r="CU90" s="58">
        <f t="shared" si="160"/>
        <v>0</v>
      </c>
      <c r="CV90" s="20"/>
    </row>
    <row r="91" s="2" customFormat="1" ht="78.95" customHeight="1" spans="1:100">
      <c r="A91" s="12">
        <v>65</v>
      </c>
      <c r="B91" s="12" t="s">
        <v>347</v>
      </c>
      <c r="C91" s="12" t="s">
        <v>348</v>
      </c>
      <c r="D91" s="12" t="s">
        <v>346</v>
      </c>
      <c r="E91" s="12" t="s">
        <v>89</v>
      </c>
      <c r="F91" s="25" t="s">
        <v>349</v>
      </c>
      <c r="G91" s="12" t="s">
        <v>350</v>
      </c>
      <c r="H91" s="12" t="s">
        <v>351</v>
      </c>
      <c r="I91" s="12">
        <f>N91+T91+Z91+AF91+AG91+AJ91+AK91+CK91+CN91+CQ91+CR91+CS91+CH91</f>
        <v>635</v>
      </c>
      <c r="J91" s="12">
        <f>O91+U91+AA91+AH91+AL91+CI91+CL91+CO91+CT91</f>
        <v>140</v>
      </c>
      <c r="K91" s="39">
        <f>I91-J91</f>
        <v>495</v>
      </c>
      <c r="L91" s="39">
        <f>M91+AK91+CK91+CN91+CQ91+CR91+CS91+CH91</f>
        <v>635</v>
      </c>
      <c r="M91" s="39">
        <f t="shared" si="156"/>
        <v>0</v>
      </c>
      <c r="N91" s="39"/>
      <c r="O91" s="39">
        <f>SUM(P91:R91)</f>
        <v>0</v>
      </c>
      <c r="P91" s="39"/>
      <c r="Q91" s="39"/>
      <c r="R91" s="39"/>
      <c r="S91" s="39">
        <f>N91-O91</f>
        <v>0</v>
      </c>
      <c r="T91" s="12"/>
      <c r="U91" s="45">
        <f>SUM(V91:X91)</f>
        <v>0</v>
      </c>
      <c r="V91" s="45"/>
      <c r="W91" s="12"/>
      <c r="X91" s="12"/>
      <c r="Y91" s="12">
        <f>T91-U91</f>
        <v>0</v>
      </c>
      <c r="Z91" s="12"/>
      <c r="AA91" s="45">
        <f>SUM(AB91:AD91)</f>
        <v>0</v>
      </c>
      <c r="AB91" s="45"/>
      <c r="AC91" s="12"/>
      <c r="AD91" s="12"/>
      <c r="AE91" s="45">
        <f>Z91-AA91</f>
        <v>0</v>
      </c>
      <c r="AF91" s="12"/>
      <c r="AG91" s="26"/>
      <c r="AH91" s="26"/>
      <c r="AI91" s="12">
        <f>AG91-AH91</f>
        <v>0</v>
      </c>
      <c r="AJ91" s="12"/>
      <c r="AK91" s="12">
        <v>635</v>
      </c>
      <c r="AL91" s="12">
        <f>SUM(AM91:CF91)</f>
        <v>140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70">
        <v>140</v>
      </c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>
        <f>AK91-AL91</f>
        <v>495</v>
      </c>
      <c r="CH91" s="12"/>
      <c r="CI91" s="12"/>
      <c r="CJ91" s="12">
        <f>CH91-CI91</f>
        <v>0</v>
      </c>
      <c r="CK91" s="12"/>
      <c r="CL91" s="12"/>
      <c r="CM91" s="12">
        <f>CK91-CL91</f>
        <v>0</v>
      </c>
      <c r="CN91" s="12"/>
      <c r="CO91" s="12"/>
      <c r="CP91" s="12">
        <f>CN91-CO91</f>
        <v>0</v>
      </c>
      <c r="CQ91" s="12"/>
      <c r="CR91" s="12"/>
      <c r="CS91" s="12"/>
      <c r="CT91" s="12"/>
      <c r="CU91" s="12">
        <f>CS91-CT91</f>
        <v>0</v>
      </c>
      <c r="CV91" s="12"/>
    </row>
    <row r="92" s="2" customFormat="1" ht="78.95" customHeight="1" spans="1:100">
      <c r="A92" s="12">
        <v>66</v>
      </c>
      <c r="B92" s="27" t="s">
        <v>352</v>
      </c>
      <c r="C92" s="12" t="s">
        <v>353</v>
      </c>
      <c r="D92" s="12" t="s">
        <v>346</v>
      </c>
      <c r="E92" s="12" t="s">
        <v>89</v>
      </c>
      <c r="F92" s="25"/>
      <c r="G92" s="12" t="s">
        <v>350</v>
      </c>
      <c r="H92" s="12" t="s">
        <v>351</v>
      </c>
      <c r="I92" s="12">
        <f>N92+T92+Z92+AF92+AG92+AJ92+AK92+CK92+CN92+CQ92+CR92+CS92+CH92</f>
        <v>300</v>
      </c>
      <c r="J92" s="12">
        <f>O92+U92+AA92+AH92+AL92+CI92+CL92+CO92+CT92</f>
        <v>300</v>
      </c>
      <c r="K92" s="39">
        <f>I92-J92</f>
        <v>0</v>
      </c>
      <c r="L92" s="39">
        <f>M92+AK92+CK92+CN92+CQ92+CR92+CS92+CH92</f>
        <v>300</v>
      </c>
      <c r="M92" s="39">
        <f t="shared" si="156"/>
        <v>300</v>
      </c>
      <c r="N92" s="39">
        <v>300</v>
      </c>
      <c r="O92" s="39">
        <f>SUM(P92:R92)</f>
        <v>300</v>
      </c>
      <c r="P92" s="39">
        <v>300</v>
      </c>
      <c r="Q92" s="39"/>
      <c r="R92" s="39"/>
      <c r="S92" s="39"/>
      <c r="T92" s="12"/>
      <c r="U92" s="45"/>
      <c r="V92" s="45"/>
      <c r="W92" s="12"/>
      <c r="X92" s="12"/>
      <c r="Y92" s="12"/>
      <c r="Z92" s="12"/>
      <c r="AA92" s="45"/>
      <c r="AB92" s="45"/>
      <c r="AC92" s="12"/>
      <c r="AD92" s="12"/>
      <c r="AE92" s="45"/>
      <c r="AF92" s="12"/>
      <c r="AG92" s="26"/>
      <c r="AH92" s="26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</sheetData>
  <autoFilter ref="A10:GY92">
    <extLst/>
  </autoFilter>
  <mergeCells count="72">
    <mergeCell ref="A1:CV1"/>
    <mergeCell ref="A2:CV2"/>
    <mergeCell ref="G3:H3"/>
    <mergeCell ref="M3:CU3"/>
    <mergeCell ref="M4:AJ4"/>
    <mergeCell ref="AK4:CG4"/>
    <mergeCell ref="N5:S5"/>
    <mergeCell ref="T5:Y5"/>
    <mergeCell ref="Z5:AE5"/>
    <mergeCell ref="AG5:AI5"/>
    <mergeCell ref="O6:R6"/>
    <mergeCell ref="U6:X6"/>
    <mergeCell ref="AA6:AD6"/>
    <mergeCell ref="A10:C10"/>
    <mergeCell ref="A3:A9"/>
    <mergeCell ref="B3:B9"/>
    <mergeCell ref="C3:C9"/>
    <mergeCell ref="D3:D9"/>
    <mergeCell ref="E3:E9"/>
    <mergeCell ref="F3:F9"/>
    <mergeCell ref="G4:G9"/>
    <mergeCell ref="H4:H9"/>
    <mergeCell ref="I3:I9"/>
    <mergeCell ref="J3:J9"/>
    <mergeCell ref="K3:K9"/>
    <mergeCell ref="L3:L9"/>
    <mergeCell ref="M5:M9"/>
    <mergeCell ref="N6:N9"/>
    <mergeCell ref="O7:O9"/>
    <mergeCell ref="P7:P9"/>
    <mergeCell ref="Q7:Q9"/>
    <mergeCell ref="R7:R9"/>
    <mergeCell ref="S6:S9"/>
    <mergeCell ref="T6:T9"/>
    <mergeCell ref="U7:U9"/>
    <mergeCell ref="V7:V9"/>
    <mergeCell ref="W7:W9"/>
    <mergeCell ref="X7:X9"/>
    <mergeCell ref="Y6:Y9"/>
    <mergeCell ref="Z6:Z9"/>
    <mergeCell ref="AA7:AA9"/>
    <mergeCell ref="AB7:AB9"/>
    <mergeCell ref="AC7:AC9"/>
    <mergeCell ref="AD7:AD9"/>
    <mergeCell ref="AE6:AE9"/>
    <mergeCell ref="AF5:AF9"/>
    <mergeCell ref="AG6:AG9"/>
    <mergeCell ref="AH7:AH9"/>
    <mergeCell ref="AI6:AI9"/>
    <mergeCell ref="AJ5:AJ9"/>
    <mergeCell ref="AK5:AK9"/>
    <mergeCell ref="AL5:AL9"/>
    <mergeCell ref="CG5:CG9"/>
    <mergeCell ref="CH6:CH9"/>
    <mergeCell ref="CI6:CI9"/>
    <mergeCell ref="CJ6:CJ9"/>
    <mergeCell ref="CK6:CK9"/>
    <mergeCell ref="CL6:CL9"/>
    <mergeCell ref="CM6:CM9"/>
    <mergeCell ref="CN6:CN9"/>
    <mergeCell ref="CO6:CO9"/>
    <mergeCell ref="CP6:CP9"/>
    <mergeCell ref="CQ4:CQ9"/>
    <mergeCell ref="CR4:CR9"/>
    <mergeCell ref="CS6:CS9"/>
    <mergeCell ref="CT6:CT9"/>
    <mergeCell ref="CU6:CU9"/>
    <mergeCell ref="CV3:CV9"/>
    <mergeCell ref="CH4:CJ5"/>
    <mergeCell ref="CK4:CM5"/>
    <mergeCell ref="CN4:CP5"/>
    <mergeCell ref="CS4:CU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2019-12-14T12:24:00Z</dcterms:created>
  <dcterms:modified xsi:type="dcterms:W3CDTF">2020-04-11T03:28:10Z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